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6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7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ENADO-V344229\Sección de contabilidad 2024\ESTADOS FINANCIEROS 2026\EE.FF\EE.FF 2026\03. MARZO 2026\"/>
    </mc:Choice>
  </mc:AlternateContent>
  <bookViews>
    <workbookView xWindow="0" yWindow="0" windowWidth="20490" windowHeight="7230" tabRatio="881" activeTab="2"/>
  </bookViews>
  <sheets>
    <sheet name="Estado Situacion F GRU" sheetId="10" r:id="rId1"/>
    <sheet name="Estado Situacion F CTA" sheetId="77" r:id="rId2"/>
    <sheet name="Estado de Resultados GRUPO" sheetId="11" r:id="rId3"/>
    <sheet name="Estado de ResultadosCTA" sheetId="78" r:id="rId4"/>
    <sheet name="SYMMAR 2026" sheetId="81" r:id="rId5"/>
    <sheet name="SYMDIC2025" sheetId="83" r:id="rId6"/>
    <sheet name="SYMMAR2025" sheetId="82" r:id="rId7"/>
  </sheets>
  <definedNames>
    <definedName name="_xlnm._FilterDatabase" localSheetId="5" hidden="1">SYMDIC2025!$A$9:$G$9</definedName>
    <definedName name="_xlnm._FilterDatabase" localSheetId="4" hidden="1">'SYMMAR 2026'!$A$9:$G$559</definedName>
    <definedName name="_xlnm._FilterDatabase" localSheetId="6" hidden="1">SYMMAR2025!$A$9:$G$9</definedName>
    <definedName name="_xlnm.Print_Area" localSheetId="2">'Estado de Resultados GRUPO'!$B$2:$K$57</definedName>
    <definedName name="_xlnm.Print_Area" localSheetId="3">'Estado de ResultadosCTA'!$B$1:$K$79</definedName>
    <definedName name="_xlnm.Print_Area" localSheetId="1">'Estado Situacion F CTA'!$B$1:$S$92</definedName>
    <definedName name="_xlnm.Print_Area" localSheetId="0">'Estado Situacion F GRU'!$B$1:$S$58</definedName>
    <definedName name="_xlnm.Print_Area" localSheetId="5">SYMDIC2025!$A$2:$G$621</definedName>
    <definedName name="_xlnm.Print_Titles" localSheetId="5">SYMDIC2025!$2:$9</definedName>
    <definedName name="_xlnm.Print_Titles" localSheetId="4">'SYMMAR 2026'!$2:$9</definedName>
    <definedName name="_xlnm.Print_Titles" localSheetId="6">SYMMAR2025!$2:$9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7" i="78" l="1"/>
  <c r="F57" i="78"/>
  <c r="H56" i="78"/>
  <c r="F56" i="78"/>
  <c r="H55" i="78"/>
  <c r="F55" i="78"/>
  <c r="H54" i="78"/>
  <c r="F54" i="78"/>
  <c r="H50" i="78"/>
  <c r="F50" i="78"/>
  <c r="H49" i="78"/>
  <c r="F49" i="78"/>
  <c r="H48" i="78"/>
  <c r="F48" i="78"/>
  <c r="H47" i="78"/>
  <c r="F47" i="78"/>
  <c r="H40" i="78"/>
  <c r="F40" i="78"/>
  <c r="H39" i="78"/>
  <c r="F39" i="78"/>
  <c r="H36" i="78"/>
  <c r="F36" i="78"/>
  <c r="H33" i="78"/>
  <c r="F33" i="78"/>
  <c r="H32" i="78"/>
  <c r="F32" i="78"/>
  <c r="H31" i="78"/>
  <c r="F31" i="78"/>
  <c r="H30" i="78"/>
  <c r="F30" i="78"/>
  <c r="H29" i="78"/>
  <c r="F29" i="78"/>
  <c r="H26" i="78"/>
  <c r="F26" i="78"/>
  <c r="H25" i="78"/>
  <c r="F25" i="78"/>
  <c r="H24" i="78"/>
  <c r="F24" i="78"/>
  <c r="H23" i="78"/>
  <c r="F23" i="78"/>
  <c r="H22" i="78"/>
  <c r="F22" i="78"/>
  <c r="H21" i="78"/>
  <c r="F21" i="78"/>
  <c r="H20" i="78"/>
  <c r="F20" i="78"/>
  <c r="H19" i="78"/>
  <c r="F19" i="78"/>
  <c r="H14" i="78"/>
  <c r="F14" i="78"/>
  <c r="H13" i="78"/>
  <c r="F13" i="78"/>
  <c r="H10" i="78"/>
  <c r="F10" i="78"/>
  <c r="H7" i="78"/>
  <c r="F7" i="78"/>
  <c r="F17" i="11"/>
  <c r="H27" i="11"/>
  <c r="H24" i="11"/>
  <c r="H17" i="11"/>
  <c r="H16" i="11"/>
  <c r="H15" i="11"/>
  <c r="H14" i="11"/>
  <c r="H10" i="11"/>
  <c r="H9" i="11"/>
  <c r="H8" i="11"/>
  <c r="F27" i="11"/>
  <c r="F26" i="11" s="1"/>
  <c r="F25" i="11"/>
  <c r="F24" i="11"/>
  <c r="F16" i="11"/>
  <c r="F15" i="11"/>
  <c r="F14" i="11"/>
  <c r="F10" i="11"/>
  <c r="F9" i="11"/>
  <c r="F8" i="11"/>
  <c r="P68" i="77"/>
  <c r="N68" i="77"/>
  <c r="P67" i="77"/>
  <c r="P66" i="77" s="1"/>
  <c r="N67" i="77"/>
  <c r="N66" i="77" s="1"/>
  <c r="P63" i="77"/>
  <c r="N63" i="77"/>
  <c r="P62" i="77"/>
  <c r="P61" i="77" s="1"/>
  <c r="N62" i="77"/>
  <c r="N61" i="77" s="1"/>
  <c r="P59" i="77"/>
  <c r="P58" i="77" s="1"/>
  <c r="P56" i="77" s="1"/>
  <c r="N59" i="77"/>
  <c r="N58" i="77"/>
  <c r="N56" i="77" s="1"/>
  <c r="P45" i="77"/>
  <c r="P44" i="77"/>
  <c r="N44" i="77"/>
  <c r="P43" i="77"/>
  <c r="N43" i="77"/>
  <c r="P42" i="77"/>
  <c r="P47" i="77" s="1"/>
  <c r="P33" i="77"/>
  <c r="P32" i="77" s="1"/>
  <c r="P27" i="77" s="1"/>
  <c r="N33" i="77"/>
  <c r="N32" i="77" s="1"/>
  <c r="N27" i="77" s="1"/>
  <c r="P30" i="77"/>
  <c r="N30" i="77"/>
  <c r="P28" i="77"/>
  <c r="N28" i="77"/>
  <c r="P22" i="77"/>
  <c r="N22" i="77"/>
  <c r="N21" i="77" s="1"/>
  <c r="P21" i="77"/>
  <c r="P17" i="77"/>
  <c r="N17" i="77"/>
  <c r="P16" i="77"/>
  <c r="N16" i="77"/>
  <c r="P15" i="77"/>
  <c r="N15" i="77"/>
  <c r="P14" i="77"/>
  <c r="N14" i="77"/>
  <c r="P13" i="77"/>
  <c r="N13" i="77"/>
  <c r="P12" i="77"/>
  <c r="P10" i="77" s="1"/>
  <c r="N12" i="77"/>
  <c r="P11" i="77"/>
  <c r="N11" i="77"/>
  <c r="N10" i="77" s="1"/>
  <c r="E46" i="77"/>
  <c r="E48" i="77"/>
  <c r="E47" i="77"/>
  <c r="G56" i="77"/>
  <c r="E56" i="77"/>
  <c r="G68" i="77"/>
  <c r="E68" i="77"/>
  <c r="G67" i="77"/>
  <c r="G66" i="77" s="1"/>
  <c r="E67" i="77"/>
  <c r="E66" i="77" s="1"/>
  <c r="G65" i="77"/>
  <c r="E65" i="77"/>
  <c r="G64" i="77"/>
  <c r="E64" i="77"/>
  <c r="G63" i="77"/>
  <c r="E63" i="77"/>
  <c r="G62" i="77"/>
  <c r="E62" i="77"/>
  <c r="G61" i="77"/>
  <c r="G60" i="77" s="1"/>
  <c r="E61" i="77"/>
  <c r="E60" i="77" s="1"/>
  <c r="G59" i="77"/>
  <c r="E59" i="77"/>
  <c r="E58" i="77" s="1"/>
  <c r="G58" i="77"/>
  <c r="G48" i="77"/>
  <c r="G47" i="77"/>
  <c r="G46" i="77"/>
  <c r="G43" i="77"/>
  <c r="E43" i="77"/>
  <c r="G42" i="77"/>
  <c r="E42" i="77"/>
  <c r="G41" i="77"/>
  <c r="E41" i="77"/>
  <c r="G40" i="77"/>
  <c r="E40" i="77"/>
  <c r="G39" i="77"/>
  <c r="E39" i="77"/>
  <c r="G38" i="77"/>
  <c r="E38" i="77"/>
  <c r="G37" i="77"/>
  <c r="E37" i="77"/>
  <c r="G36" i="77"/>
  <c r="E36" i="77"/>
  <c r="E28" i="77" s="1"/>
  <c r="G35" i="77"/>
  <c r="E35" i="77"/>
  <c r="G34" i="77"/>
  <c r="E34" i="77"/>
  <c r="G33" i="77"/>
  <c r="G28" i="77" s="1"/>
  <c r="G27" i="77" s="1"/>
  <c r="E33" i="77"/>
  <c r="G32" i="77"/>
  <c r="E32" i="77"/>
  <c r="G31" i="77"/>
  <c r="E31" i="77"/>
  <c r="G30" i="77"/>
  <c r="E30" i="77"/>
  <c r="G29" i="77"/>
  <c r="E29" i="77"/>
  <c r="G20" i="77"/>
  <c r="E20" i="77"/>
  <c r="G19" i="77"/>
  <c r="E19" i="77"/>
  <c r="G18" i="77"/>
  <c r="E18" i="77"/>
  <c r="G17" i="77"/>
  <c r="G16" i="77" s="1"/>
  <c r="E17" i="77"/>
  <c r="E16" i="77" s="1"/>
  <c r="G14" i="77"/>
  <c r="E14" i="77"/>
  <c r="G13" i="77"/>
  <c r="G11" i="77" s="1"/>
  <c r="E13" i="77"/>
  <c r="E11" i="77" s="1"/>
  <c r="G12" i="77"/>
  <c r="E12" i="77"/>
  <c r="G8" i="77"/>
  <c r="G7" i="77" s="1"/>
  <c r="E8" i="77"/>
  <c r="E7" i="77"/>
  <c r="P104" i="10"/>
  <c r="P103" i="10"/>
  <c r="P127" i="10"/>
  <c r="P126" i="10"/>
  <c r="P122" i="10"/>
  <c r="P121" i="10"/>
  <c r="P118" i="10"/>
  <c r="P102" i="10"/>
  <c r="P92" i="10"/>
  <c r="P81" i="10"/>
  <c r="P76" i="10"/>
  <c r="P75" i="10"/>
  <c r="P74" i="10"/>
  <c r="P73" i="10"/>
  <c r="P72" i="10"/>
  <c r="P71" i="10"/>
  <c r="P70" i="10"/>
  <c r="N127" i="10"/>
  <c r="N126" i="10"/>
  <c r="N122" i="10"/>
  <c r="N121" i="10"/>
  <c r="N118" i="10"/>
  <c r="N103" i="10"/>
  <c r="N102" i="10"/>
  <c r="N92" i="10"/>
  <c r="N81" i="10"/>
  <c r="N76" i="10"/>
  <c r="N75" i="10"/>
  <c r="N74" i="10"/>
  <c r="N73" i="10"/>
  <c r="N72" i="10"/>
  <c r="N71" i="10"/>
  <c r="N70" i="10"/>
  <c r="G127" i="10"/>
  <c r="G126" i="10"/>
  <c r="G124" i="10"/>
  <c r="G123" i="10"/>
  <c r="G122" i="10"/>
  <c r="G121" i="10"/>
  <c r="G120" i="10"/>
  <c r="G118" i="10"/>
  <c r="G107" i="10"/>
  <c r="G106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79" i="10"/>
  <c r="G78" i="10"/>
  <c r="G77" i="10"/>
  <c r="G76" i="10"/>
  <c r="G73" i="10"/>
  <c r="G72" i="10"/>
  <c r="G71" i="10"/>
  <c r="G67" i="10"/>
  <c r="E127" i="10"/>
  <c r="E126" i="10"/>
  <c r="E124" i="10"/>
  <c r="E123" i="10"/>
  <c r="E122" i="10"/>
  <c r="E121" i="10"/>
  <c r="E120" i="10"/>
  <c r="E118" i="10"/>
  <c r="E107" i="10"/>
  <c r="E106" i="10"/>
  <c r="E102" i="10"/>
  <c r="E101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8" i="10"/>
  <c r="E79" i="10"/>
  <c r="E78" i="10"/>
  <c r="E77" i="10"/>
  <c r="E76" i="10"/>
  <c r="E73" i="10"/>
  <c r="E72" i="10"/>
  <c r="E71" i="10"/>
  <c r="E67" i="10"/>
  <c r="E27" i="77" l="1"/>
  <c r="E52" i="77" s="1"/>
  <c r="B11" i="82" l="1"/>
  <c r="B12" i="82"/>
  <c r="B13" i="82"/>
  <c r="B14" i="82"/>
  <c r="B15" i="82"/>
  <c r="B16" i="82"/>
  <c r="B17" i="82"/>
  <c r="B18" i="82"/>
  <c r="B19" i="82"/>
  <c r="B20" i="82"/>
  <c r="B21" i="82"/>
  <c r="B22" i="82"/>
  <c r="B23" i="82"/>
  <c r="B24" i="82"/>
  <c r="B25" i="82"/>
  <c r="B26" i="82"/>
  <c r="B27" i="82"/>
  <c r="B28" i="82"/>
  <c r="B29" i="82"/>
  <c r="B30" i="82"/>
  <c r="B31" i="82"/>
  <c r="B32" i="82"/>
  <c r="B33" i="82"/>
  <c r="B34" i="82"/>
  <c r="B35" i="82"/>
  <c r="B36" i="82"/>
  <c r="B37" i="82"/>
  <c r="B38" i="82"/>
  <c r="B39" i="82"/>
  <c r="B40" i="82"/>
  <c r="B41" i="82"/>
  <c r="B42" i="82"/>
  <c r="B43" i="82"/>
  <c r="B44" i="82"/>
  <c r="B45" i="82"/>
  <c r="B46" i="82"/>
  <c r="B47" i="82"/>
  <c r="B48" i="82"/>
  <c r="B49" i="82"/>
  <c r="B50" i="82"/>
  <c r="B51" i="82"/>
  <c r="B52" i="82"/>
  <c r="B53" i="82"/>
  <c r="B54" i="82"/>
  <c r="B55" i="82"/>
  <c r="B56" i="82"/>
  <c r="B57" i="82"/>
  <c r="B58" i="82"/>
  <c r="B59" i="82"/>
  <c r="B60" i="82"/>
  <c r="B61" i="82"/>
  <c r="B62" i="82"/>
  <c r="B63" i="82"/>
  <c r="B64" i="82"/>
  <c r="B65" i="82"/>
  <c r="B66" i="82"/>
  <c r="B67" i="82"/>
  <c r="B68" i="82"/>
  <c r="B69" i="82"/>
  <c r="B70" i="82"/>
  <c r="B71" i="82"/>
  <c r="B72" i="82"/>
  <c r="B73" i="82"/>
  <c r="B74" i="82"/>
  <c r="B75" i="82"/>
  <c r="B76" i="82"/>
  <c r="B77" i="82"/>
  <c r="B78" i="82"/>
  <c r="B79" i="82"/>
  <c r="B80" i="82"/>
  <c r="B81" i="82"/>
  <c r="B82" i="82"/>
  <c r="B83" i="82"/>
  <c r="B84" i="82"/>
  <c r="B85" i="82"/>
  <c r="B86" i="82"/>
  <c r="B87" i="82"/>
  <c r="B88" i="82"/>
  <c r="B89" i="82"/>
  <c r="B90" i="82"/>
  <c r="B91" i="82"/>
  <c r="B92" i="82"/>
  <c r="B93" i="82"/>
  <c r="B94" i="82"/>
  <c r="B95" i="82"/>
  <c r="B96" i="82"/>
  <c r="B97" i="82"/>
  <c r="B98" i="82"/>
  <c r="B99" i="82"/>
  <c r="B100" i="82"/>
  <c r="B101" i="82"/>
  <c r="B102" i="82"/>
  <c r="B103" i="82"/>
  <c r="B104" i="82"/>
  <c r="B105" i="82"/>
  <c r="B106" i="82"/>
  <c r="B107" i="82"/>
  <c r="B108" i="82"/>
  <c r="B109" i="82"/>
  <c r="B110" i="82"/>
  <c r="B111" i="82"/>
  <c r="B112" i="82"/>
  <c r="B113" i="82"/>
  <c r="B114" i="82"/>
  <c r="B115" i="82"/>
  <c r="B116" i="82"/>
  <c r="B117" i="82"/>
  <c r="B118" i="82"/>
  <c r="B119" i="82"/>
  <c r="B120" i="82"/>
  <c r="B121" i="82"/>
  <c r="B122" i="82"/>
  <c r="B123" i="82"/>
  <c r="B124" i="82"/>
  <c r="B125" i="82"/>
  <c r="B126" i="82"/>
  <c r="B127" i="82"/>
  <c r="B128" i="82"/>
  <c r="B129" i="82"/>
  <c r="B130" i="82"/>
  <c r="B131" i="82"/>
  <c r="B132" i="82"/>
  <c r="B133" i="82"/>
  <c r="B134" i="82"/>
  <c r="B135" i="82"/>
  <c r="B136" i="82"/>
  <c r="B137" i="82"/>
  <c r="B138" i="82"/>
  <c r="B139" i="82"/>
  <c r="B140" i="82"/>
  <c r="B141" i="82"/>
  <c r="B142" i="82"/>
  <c r="B143" i="82"/>
  <c r="B144" i="82"/>
  <c r="B145" i="82"/>
  <c r="B146" i="82"/>
  <c r="B147" i="82"/>
  <c r="B148" i="82"/>
  <c r="B149" i="82"/>
  <c r="B150" i="82"/>
  <c r="B151" i="82"/>
  <c r="B152" i="82"/>
  <c r="B153" i="82"/>
  <c r="B154" i="82"/>
  <c r="B155" i="82"/>
  <c r="B156" i="82"/>
  <c r="B157" i="82"/>
  <c r="B158" i="82"/>
  <c r="B159" i="82"/>
  <c r="B160" i="82"/>
  <c r="B161" i="82"/>
  <c r="B162" i="82"/>
  <c r="B163" i="82"/>
  <c r="B164" i="82"/>
  <c r="B165" i="82"/>
  <c r="B166" i="82"/>
  <c r="B167" i="82"/>
  <c r="B168" i="82"/>
  <c r="B169" i="82"/>
  <c r="B170" i="82"/>
  <c r="B171" i="82"/>
  <c r="B172" i="82"/>
  <c r="B173" i="82"/>
  <c r="B174" i="82"/>
  <c r="B175" i="82"/>
  <c r="B176" i="82"/>
  <c r="B177" i="82"/>
  <c r="B178" i="82"/>
  <c r="B179" i="82"/>
  <c r="B180" i="82"/>
  <c r="B181" i="82"/>
  <c r="B182" i="82"/>
  <c r="B183" i="82"/>
  <c r="B184" i="82"/>
  <c r="B185" i="82"/>
  <c r="B186" i="82"/>
  <c r="B187" i="82"/>
  <c r="B188" i="82"/>
  <c r="B189" i="82"/>
  <c r="B190" i="82"/>
  <c r="B191" i="82"/>
  <c r="B192" i="82"/>
  <c r="B193" i="82"/>
  <c r="B194" i="82"/>
  <c r="B195" i="82"/>
  <c r="B196" i="82"/>
  <c r="B197" i="82"/>
  <c r="B198" i="82"/>
  <c r="B199" i="82"/>
  <c r="B200" i="82"/>
  <c r="B201" i="82"/>
  <c r="B202" i="82"/>
  <c r="B203" i="82"/>
  <c r="B204" i="82"/>
  <c r="B205" i="82"/>
  <c r="B206" i="82"/>
  <c r="B207" i="82"/>
  <c r="B208" i="82"/>
  <c r="B209" i="82"/>
  <c r="B210" i="82"/>
  <c r="B211" i="82"/>
  <c r="B212" i="82"/>
  <c r="B213" i="82"/>
  <c r="B214" i="82"/>
  <c r="B215" i="82"/>
  <c r="B216" i="82"/>
  <c r="B217" i="82"/>
  <c r="B218" i="82"/>
  <c r="B219" i="82"/>
  <c r="B220" i="82"/>
  <c r="B221" i="82"/>
  <c r="B222" i="82"/>
  <c r="B223" i="82"/>
  <c r="B224" i="82"/>
  <c r="B225" i="82"/>
  <c r="B226" i="82"/>
  <c r="B227" i="82"/>
  <c r="B228" i="82"/>
  <c r="B229" i="82"/>
  <c r="B230" i="82"/>
  <c r="B231" i="82"/>
  <c r="B232" i="82"/>
  <c r="B233" i="82"/>
  <c r="B234" i="82"/>
  <c r="B235" i="82"/>
  <c r="B236" i="82"/>
  <c r="B237" i="82"/>
  <c r="B238" i="82"/>
  <c r="B239" i="82"/>
  <c r="B240" i="82"/>
  <c r="B241" i="82"/>
  <c r="B242" i="82"/>
  <c r="B243" i="82"/>
  <c r="B244" i="82"/>
  <c r="B245" i="82"/>
  <c r="B246" i="82"/>
  <c r="B247" i="82"/>
  <c r="B248" i="82"/>
  <c r="B249" i="82"/>
  <c r="B250" i="82"/>
  <c r="B251" i="82"/>
  <c r="B252" i="82"/>
  <c r="B253" i="82"/>
  <c r="B254" i="82"/>
  <c r="B255" i="82"/>
  <c r="B256" i="82"/>
  <c r="B257" i="82"/>
  <c r="B258" i="82"/>
  <c r="B259" i="82"/>
  <c r="B260" i="82"/>
  <c r="B261" i="82"/>
  <c r="B262" i="82"/>
  <c r="B263" i="82"/>
  <c r="B264" i="82"/>
  <c r="B265" i="82"/>
  <c r="B266" i="82"/>
  <c r="B267" i="82"/>
  <c r="B268" i="82"/>
  <c r="B269" i="82"/>
  <c r="B270" i="82"/>
  <c r="B271" i="82"/>
  <c r="B272" i="82"/>
  <c r="B273" i="82"/>
  <c r="B274" i="82"/>
  <c r="B275" i="82"/>
  <c r="B276" i="82"/>
  <c r="B277" i="82"/>
  <c r="B278" i="82"/>
  <c r="B279" i="82"/>
  <c r="B280" i="82"/>
  <c r="B281" i="82"/>
  <c r="B282" i="82"/>
  <c r="B283" i="82"/>
  <c r="B284" i="82"/>
  <c r="B285" i="82"/>
  <c r="B286" i="82"/>
  <c r="B287" i="82"/>
  <c r="B288" i="82"/>
  <c r="B289" i="82"/>
  <c r="B290" i="82"/>
  <c r="B291" i="82"/>
  <c r="B292" i="82"/>
  <c r="B293" i="82"/>
  <c r="B294" i="82"/>
  <c r="B295" i="82"/>
  <c r="B296" i="82"/>
  <c r="B297" i="82"/>
  <c r="B298" i="82"/>
  <c r="B299" i="82"/>
  <c r="B300" i="82"/>
  <c r="B301" i="82"/>
  <c r="B302" i="82"/>
  <c r="B303" i="82"/>
  <c r="B304" i="82"/>
  <c r="B305" i="82"/>
  <c r="B306" i="82"/>
  <c r="B307" i="82"/>
  <c r="B308" i="82"/>
  <c r="B309" i="82"/>
  <c r="B310" i="82"/>
  <c r="B311" i="82"/>
  <c r="B312" i="82"/>
  <c r="B313" i="82"/>
  <c r="B314" i="82"/>
  <c r="B315" i="82"/>
  <c r="B316" i="82"/>
  <c r="B317" i="82"/>
  <c r="B318" i="82"/>
  <c r="B319" i="82"/>
  <c r="B320" i="82"/>
  <c r="B321" i="82"/>
  <c r="B322" i="82"/>
  <c r="B323" i="82"/>
  <c r="B324" i="82"/>
  <c r="B325" i="82"/>
  <c r="B326" i="82"/>
  <c r="B327" i="82"/>
  <c r="B328" i="82"/>
  <c r="B329" i="82"/>
  <c r="B330" i="82"/>
  <c r="B331" i="82"/>
  <c r="B332" i="82"/>
  <c r="B333" i="82"/>
  <c r="B334" i="82"/>
  <c r="B335" i="82"/>
  <c r="B336" i="82"/>
  <c r="B337" i="82"/>
  <c r="B338" i="82"/>
  <c r="B339" i="82"/>
  <c r="B340" i="82"/>
  <c r="B341" i="82"/>
  <c r="B342" i="82"/>
  <c r="B343" i="82"/>
  <c r="B344" i="82"/>
  <c r="B345" i="82"/>
  <c r="B346" i="82"/>
  <c r="B347" i="82"/>
  <c r="B348" i="82"/>
  <c r="B349" i="82"/>
  <c r="B350" i="82"/>
  <c r="B351" i="82"/>
  <c r="B352" i="82"/>
  <c r="B353" i="82"/>
  <c r="B354" i="82"/>
  <c r="B355" i="82"/>
  <c r="B356" i="82"/>
  <c r="B357" i="82"/>
  <c r="B358" i="82"/>
  <c r="B359" i="82"/>
  <c r="B360" i="82"/>
  <c r="B361" i="82"/>
  <c r="B362" i="82"/>
  <c r="B363" i="82"/>
  <c r="B364" i="82"/>
  <c r="B365" i="82"/>
  <c r="B366" i="82"/>
  <c r="B367" i="82"/>
  <c r="B368" i="82"/>
  <c r="B369" i="82"/>
  <c r="B370" i="82"/>
  <c r="B371" i="82"/>
  <c r="B372" i="82"/>
  <c r="B373" i="82"/>
  <c r="B374" i="82"/>
  <c r="B375" i="82"/>
  <c r="B376" i="82"/>
  <c r="B377" i="82"/>
  <c r="B378" i="82"/>
  <c r="B379" i="82"/>
  <c r="B380" i="82"/>
  <c r="B381" i="82"/>
  <c r="B382" i="82"/>
  <c r="B383" i="82"/>
  <c r="B384" i="82"/>
  <c r="B385" i="82"/>
  <c r="B386" i="82"/>
  <c r="B387" i="82"/>
  <c r="B388" i="82"/>
  <c r="B389" i="82"/>
  <c r="B390" i="82"/>
  <c r="B391" i="82"/>
  <c r="B392" i="82"/>
  <c r="B393" i="82"/>
  <c r="B394" i="82"/>
  <c r="B395" i="82"/>
  <c r="B396" i="82"/>
  <c r="B397" i="82"/>
  <c r="B398" i="82"/>
  <c r="B399" i="82"/>
  <c r="B400" i="82"/>
  <c r="B401" i="82"/>
  <c r="B402" i="82"/>
  <c r="B403" i="82"/>
  <c r="B404" i="82"/>
  <c r="B405" i="82"/>
  <c r="B406" i="82"/>
  <c r="B407" i="82"/>
  <c r="B408" i="82"/>
  <c r="B409" i="82"/>
  <c r="B410" i="82"/>
  <c r="B411" i="82"/>
  <c r="B412" i="82"/>
  <c r="B413" i="82"/>
  <c r="B414" i="82"/>
  <c r="B415" i="82"/>
  <c r="B416" i="82"/>
  <c r="B417" i="82"/>
  <c r="B418" i="82"/>
  <c r="B419" i="82"/>
  <c r="B420" i="82"/>
  <c r="B421" i="82"/>
  <c r="B422" i="82"/>
  <c r="B423" i="82"/>
  <c r="B424" i="82"/>
  <c r="B425" i="82"/>
  <c r="B426" i="82"/>
  <c r="B427" i="82"/>
  <c r="B428" i="82"/>
  <c r="B429" i="82"/>
  <c r="B430" i="82"/>
  <c r="B431" i="82"/>
  <c r="B432" i="82"/>
  <c r="B433" i="82"/>
  <c r="B434" i="82"/>
  <c r="B435" i="82"/>
  <c r="B436" i="82"/>
  <c r="B437" i="82"/>
  <c r="B438" i="82"/>
  <c r="B439" i="82"/>
  <c r="B440" i="82"/>
  <c r="B441" i="82"/>
  <c r="B442" i="82"/>
  <c r="B443" i="82"/>
  <c r="B444" i="82"/>
  <c r="B445" i="82"/>
  <c r="B446" i="82"/>
  <c r="B447" i="82"/>
  <c r="B448" i="82"/>
  <c r="B449" i="82"/>
  <c r="B450" i="82"/>
  <c r="B451" i="82"/>
  <c r="B452" i="82"/>
  <c r="B453" i="82"/>
  <c r="B454" i="82"/>
  <c r="B455" i="82"/>
  <c r="B456" i="82"/>
  <c r="B457" i="82"/>
  <c r="B458" i="82"/>
  <c r="B459" i="82"/>
  <c r="B460" i="82"/>
  <c r="B461" i="82"/>
  <c r="B462" i="82"/>
  <c r="B463" i="82"/>
  <c r="B464" i="82"/>
  <c r="B465" i="82"/>
  <c r="B466" i="82"/>
  <c r="B467" i="82"/>
  <c r="B468" i="82"/>
  <c r="B469" i="82"/>
  <c r="B470" i="82"/>
  <c r="B471" i="82"/>
  <c r="B472" i="82"/>
  <c r="B473" i="82"/>
  <c r="B474" i="82"/>
  <c r="B475" i="82"/>
  <c r="B476" i="82"/>
  <c r="B477" i="82"/>
  <c r="B478" i="82"/>
  <c r="B479" i="82"/>
  <c r="B480" i="82"/>
  <c r="B481" i="82"/>
  <c r="B482" i="82"/>
  <c r="B483" i="82"/>
  <c r="B484" i="82"/>
  <c r="B485" i="82"/>
  <c r="B486" i="82"/>
  <c r="B487" i="82"/>
  <c r="B488" i="82"/>
  <c r="B489" i="82"/>
  <c r="B490" i="82"/>
  <c r="B491" i="82"/>
  <c r="B492" i="82"/>
  <c r="B493" i="82"/>
  <c r="B494" i="82"/>
  <c r="B495" i="82"/>
  <c r="B496" i="82"/>
  <c r="B497" i="82"/>
  <c r="B498" i="82"/>
  <c r="B499" i="82"/>
  <c r="B500" i="82"/>
  <c r="B501" i="82"/>
  <c r="B502" i="82"/>
  <c r="B503" i="82"/>
  <c r="B504" i="82"/>
  <c r="B505" i="82"/>
  <c r="B506" i="82"/>
  <c r="B507" i="82"/>
  <c r="B508" i="82"/>
  <c r="B509" i="82"/>
  <c r="B10" i="82"/>
  <c r="B11" i="83"/>
  <c r="B12" i="83"/>
  <c r="B13" i="83"/>
  <c r="B14" i="83"/>
  <c r="B15" i="83"/>
  <c r="B16" i="83"/>
  <c r="B17" i="83"/>
  <c r="B18" i="83"/>
  <c r="B19" i="83"/>
  <c r="B20" i="83"/>
  <c r="B21" i="83"/>
  <c r="B22" i="83"/>
  <c r="B23" i="83"/>
  <c r="B24" i="83"/>
  <c r="B25" i="83"/>
  <c r="B26" i="83"/>
  <c r="B27" i="83"/>
  <c r="B28" i="83"/>
  <c r="B29" i="83"/>
  <c r="B30" i="83"/>
  <c r="B31" i="83"/>
  <c r="B32" i="83"/>
  <c r="B33" i="83"/>
  <c r="B34" i="83"/>
  <c r="B35" i="83"/>
  <c r="B36" i="83"/>
  <c r="B37" i="83"/>
  <c r="B38" i="83"/>
  <c r="B39" i="83"/>
  <c r="B40" i="83"/>
  <c r="B41" i="83"/>
  <c r="B42" i="83"/>
  <c r="B43" i="83"/>
  <c r="B44" i="83"/>
  <c r="B45" i="83"/>
  <c r="B46" i="83"/>
  <c r="B47" i="83"/>
  <c r="B48" i="83"/>
  <c r="B49" i="83"/>
  <c r="B50" i="83"/>
  <c r="B51" i="83"/>
  <c r="B52" i="83"/>
  <c r="B53" i="83"/>
  <c r="B54" i="83"/>
  <c r="B55" i="83"/>
  <c r="B56" i="83"/>
  <c r="B57" i="83"/>
  <c r="B58" i="83"/>
  <c r="B59" i="83"/>
  <c r="B60" i="83"/>
  <c r="B61" i="83"/>
  <c r="B62" i="83"/>
  <c r="B63" i="83"/>
  <c r="B64" i="83"/>
  <c r="B65" i="83"/>
  <c r="B66" i="83"/>
  <c r="B67" i="83"/>
  <c r="B68" i="83"/>
  <c r="B69" i="83"/>
  <c r="B70" i="83"/>
  <c r="B71" i="83"/>
  <c r="B72" i="83"/>
  <c r="B73" i="83"/>
  <c r="B74" i="83"/>
  <c r="B75" i="83"/>
  <c r="B76" i="83"/>
  <c r="B77" i="83"/>
  <c r="B78" i="83"/>
  <c r="B79" i="83"/>
  <c r="B80" i="83"/>
  <c r="B81" i="83"/>
  <c r="B82" i="83"/>
  <c r="B83" i="83"/>
  <c r="B84" i="83"/>
  <c r="B85" i="83"/>
  <c r="B86" i="83"/>
  <c r="B87" i="83"/>
  <c r="B88" i="83"/>
  <c r="B89" i="83"/>
  <c r="B90" i="83"/>
  <c r="B91" i="83"/>
  <c r="B92" i="83"/>
  <c r="B93" i="83"/>
  <c r="B94" i="83"/>
  <c r="B95" i="83"/>
  <c r="B96" i="83"/>
  <c r="B97" i="83"/>
  <c r="B98" i="83"/>
  <c r="B99" i="83"/>
  <c r="B100" i="83"/>
  <c r="B101" i="83"/>
  <c r="B102" i="83"/>
  <c r="B103" i="83"/>
  <c r="B104" i="83"/>
  <c r="B105" i="83"/>
  <c r="B106" i="83"/>
  <c r="B107" i="83"/>
  <c r="B108" i="83"/>
  <c r="B109" i="83"/>
  <c r="B110" i="83"/>
  <c r="B111" i="83"/>
  <c r="B112" i="83"/>
  <c r="B113" i="83"/>
  <c r="B114" i="83"/>
  <c r="B115" i="83"/>
  <c r="B116" i="83"/>
  <c r="B117" i="83"/>
  <c r="B118" i="83"/>
  <c r="B119" i="83"/>
  <c r="B120" i="83"/>
  <c r="B121" i="83"/>
  <c r="B122" i="83"/>
  <c r="B123" i="83"/>
  <c r="B124" i="83"/>
  <c r="B125" i="83"/>
  <c r="B126" i="83"/>
  <c r="B127" i="83"/>
  <c r="B128" i="83"/>
  <c r="B129" i="83"/>
  <c r="B130" i="83"/>
  <c r="B131" i="83"/>
  <c r="B132" i="83"/>
  <c r="B133" i="83"/>
  <c r="B134" i="83"/>
  <c r="B135" i="83"/>
  <c r="B136" i="83"/>
  <c r="B137" i="83"/>
  <c r="B138" i="83"/>
  <c r="B139" i="83"/>
  <c r="B140" i="83"/>
  <c r="B141" i="83"/>
  <c r="B142" i="83"/>
  <c r="B143" i="83"/>
  <c r="B144" i="83"/>
  <c r="B145" i="83"/>
  <c r="B146" i="83"/>
  <c r="B147" i="83"/>
  <c r="B148" i="83"/>
  <c r="B149" i="83"/>
  <c r="B150" i="83"/>
  <c r="B151" i="83"/>
  <c r="B152" i="83"/>
  <c r="B153" i="83"/>
  <c r="B154" i="83"/>
  <c r="B155" i="83"/>
  <c r="B156" i="83"/>
  <c r="B157" i="83"/>
  <c r="B158" i="83"/>
  <c r="B159" i="83"/>
  <c r="B160" i="83"/>
  <c r="B161" i="83"/>
  <c r="B162" i="83"/>
  <c r="B163" i="83"/>
  <c r="B164" i="83"/>
  <c r="B165" i="83"/>
  <c r="B166" i="83"/>
  <c r="B167" i="83"/>
  <c r="B168" i="83"/>
  <c r="B169" i="83"/>
  <c r="B170" i="83"/>
  <c r="B171" i="83"/>
  <c r="B172" i="83"/>
  <c r="B173" i="83"/>
  <c r="B174" i="83"/>
  <c r="B175" i="83"/>
  <c r="B176" i="83"/>
  <c r="B177" i="83"/>
  <c r="B178" i="83"/>
  <c r="B179" i="83"/>
  <c r="B180" i="83"/>
  <c r="B181" i="83"/>
  <c r="B182" i="83"/>
  <c r="B183" i="83"/>
  <c r="B184" i="83"/>
  <c r="B185" i="83"/>
  <c r="B186" i="83"/>
  <c r="B187" i="83"/>
  <c r="B188" i="83"/>
  <c r="B189" i="83"/>
  <c r="B190" i="83"/>
  <c r="B191" i="83"/>
  <c r="B192" i="83"/>
  <c r="B193" i="83"/>
  <c r="B194" i="83"/>
  <c r="B195" i="83"/>
  <c r="B196" i="83"/>
  <c r="B197" i="83"/>
  <c r="B198" i="83"/>
  <c r="B199" i="83"/>
  <c r="B200" i="83"/>
  <c r="B201" i="83"/>
  <c r="B202" i="83"/>
  <c r="B203" i="83"/>
  <c r="B204" i="83"/>
  <c r="B205" i="83"/>
  <c r="B206" i="83"/>
  <c r="B207" i="83"/>
  <c r="B208" i="83"/>
  <c r="B209" i="83"/>
  <c r="B210" i="83"/>
  <c r="B211" i="83"/>
  <c r="B212" i="83"/>
  <c r="B213" i="83"/>
  <c r="B214" i="83"/>
  <c r="B215" i="83"/>
  <c r="B216" i="83"/>
  <c r="B217" i="83"/>
  <c r="B218" i="83"/>
  <c r="B219" i="83"/>
  <c r="B220" i="83"/>
  <c r="B221" i="83"/>
  <c r="B222" i="83"/>
  <c r="B223" i="83"/>
  <c r="B224" i="83"/>
  <c r="B225" i="83"/>
  <c r="B226" i="83"/>
  <c r="B227" i="83"/>
  <c r="B228" i="83"/>
  <c r="B229" i="83"/>
  <c r="B230" i="83"/>
  <c r="B231" i="83"/>
  <c r="B232" i="83"/>
  <c r="B233" i="83"/>
  <c r="B234" i="83"/>
  <c r="B235" i="83"/>
  <c r="B236" i="83"/>
  <c r="B237" i="83"/>
  <c r="B238" i="83"/>
  <c r="B239" i="83"/>
  <c r="B240" i="83"/>
  <c r="B241" i="83"/>
  <c r="B242" i="83"/>
  <c r="B243" i="83"/>
  <c r="B244" i="83"/>
  <c r="B245" i="83"/>
  <c r="B246" i="83"/>
  <c r="B247" i="83"/>
  <c r="B248" i="83"/>
  <c r="B249" i="83"/>
  <c r="B250" i="83"/>
  <c r="B251" i="83"/>
  <c r="B252" i="83"/>
  <c r="B253" i="83"/>
  <c r="B254" i="83"/>
  <c r="B255" i="83"/>
  <c r="B256" i="83"/>
  <c r="B257" i="83"/>
  <c r="B258" i="83"/>
  <c r="B259" i="83"/>
  <c r="B260" i="83"/>
  <c r="B261" i="83"/>
  <c r="B262" i="83"/>
  <c r="B263" i="83"/>
  <c r="B264" i="83"/>
  <c r="B265" i="83"/>
  <c r="B266" i="83"/>
  <c r="B267" i="83"/>
  <c r="B268" i="83"/>
  <c r="B269" i="83"/>
  <c r="B270" i="83"/>
  <c r="B271" i="83"/>
  <c r="B272" i="83"/>
  <c r="B273" i="83"/>
  <c r="B274" i="83"/>
  <c r="B275" i="83"/>
  <c r="B276" i="83"/>
  <c r="B277" i="83"/>
  <c r="B278" i="83"/>
  <c r="B279" i="83"/>
  <c r="B280" i="83"/>
  <c r="B281" i="83"/>
  <c r="B282" i="83"/>
  <c r="B283" i="83"/>
  <c r="B284" i="83"/>
  <c r="B285" i="83"/>
  <c r="B286" i="83"/>
  <c r="B287" i="83"/>
  <c r="B288" i="83"/>
  <c r="B289" i="83"/>
  <c r="B290" i="83"/>
  <c r="B291" i="83"/>
  <c r="B292" i="83"/>
  <c r="B293" i="83"/>
  <c r="B294" i="83"/>
  <c r="B295" i="83"/>
  <c r="B296" i="83"/>
  <c r="B297" i="83"/>
  <c r="B298" i="83"/>
  <c r="B299" i="83"/>
  <c r="B300" i="83"/>
  <c r="B301" i="83"/>
  <c r="B302" i="83"/>
  <c r="B303" i="83"/>
  <c r="B304" i="83"/>
  <c r="B305" i="83"/>
  <c r="B306" i="83"/>
  <c r="B307" i="83"/>
  <c r="B308" i="83"/>
  <c r="B309" i="83"/>
  <c r="B310" i="83"/>
  <c r="B311" i="83"/>
  <c r="B312" i="83"/>
  <c r="B313" i="83"/>
  <c r="B314" i="83"/>
  <c r="B315" i="83"/>
  <c r="B316" i="83"/>
  <c r="B317" i="83"/>
  <c r="B318" i="83"/>
  <c r="B319" i="83"/>
  <c r="B320" i="83"/>
  <c r="B321" i="83"/>
  <c r="B322" i="83"/>
  <c r="B323" i="83"/>
  <c r="B324" i="83"/>
  <c r="B325" i="83"/>
  <c r="B326" i="83"/>
  <c r="B327" i="83"/>
  <c r="B328" i="83"/>
  <c r="B329" i="83"/>
  <c r="B330" i="83"/>
  <c r="B331" i="83"/>
  <c r="B332" i="83"/>
  <c r="B333" i="83"/>
  <c r="B334" i="83"/>
  <c r="B335" i="83"/>
  <c r="B336" i="83"/>
  <c r="B337" i="83"/>
  <c r="B338" i="83"/>
  <c r="B339" i="83"/>
  <c r="B340" i="83"/>
  <c r="B341" i="83"/>
  <c r="B342" i="83"/>
  <c r="B343" i="83"/>
  <c r="B344" i="83"/>
  <c r="B345" i="83"/>
  <c r="B346" i="83"/>
  <c r="B347" i="83"/>
  <c r="B348" i="83"/>
  <c r="B349" i="83"/>
  <c r="B350" i="83"/>
  <c r="B351" i="83"/>
  <c r="B352" i="83"/>
  <c r="B353" i="83"/>
  <c r="B354" i="83"/>
  <c r="B355" i="83"/>
  <c r="B356" i="83"/>
  <c r="B357" i="83"/>
  <c r="B358" i="83"/>
  <c r="B359" i="83"/>
  <c r="B360" i="83"/>
  <c r="B361" i="83"/>
  <c r="B362" i="83"/>
  <c r="B363" i="83"/>
  <c r="B364" i="83"/>
  <c r="B365" i="83"/>
  <c r="B366" i="83"/>
  <c r="B367" i="83"/>
  <c r="B368" i="83"/>
  <c r="B369" i="83"/>
  <c r="B370" i="83"/>
  <c r="B371" i="83"/>
  <c r="B372" i="83"/>
  <c r="B373" i="83"/>
  <c r="B374" i="83"/>
  <c r="B375" i="83"/>
  <c r="B376" i="83"/>
  <c r="B377" i="83"/>
  <c r="B378" i="83"/>
  <c r="B379" i="83"/>
  <c r="B380" i="83"/>
  <c r="B381" i="83"/>
  <c r="B382" i="83"/>
  <c r="B383" i="83"/>
  <c r="B384" i="83"/>
  <c r="B385" i="83"/>
  <c r="B386" i="83"/>
  <c r="B387" i="83"/>
  <c r="B388" i="83"/>
  <c r="B389" i="83"/>
  <c r="B390" i="83"/>
  <c r="B391" i="83"/>
  <c r="B392" i="83"/>
  <c r="B393" i="83"/>
  <c r="B394" i="83"/>
  <c r="B395" i="83"/>
  <c r="B396" i="83"/>
  <c r="B397" i="83"/>
  <c r="B398" i="83"/>
  <c r="B399" i="83"/>
  <c r="B400" i="83"/>
  <c r="B401" i="83"/>
  <c r="B402" i="83"/>
  <c r="B403" i="83"/>
  <c r="B404" i="83"/>
  <c r="B405" i="83"/>
  <c r="B406" i="83"/>
  <c r="B407" i="83"/>
  <c r="B408" i="83"/>
  <c r="B409" i="83"/>
  <c r="B410" i="83"/>
  <c r="B411" i="83"/>
  <c r="B412" i="83"/>
  <c r="B413" i="83"/>
  <c r="B414" i="83"/>
  <c r="B415" i="83"/>
  <c r="B416" i="83"/>
  <c r="B417" i="83"/>
  <c r="B418" i="83"/>
  <c r="B419" i="83"/>
  <c r="B420" i="83"/>
  <c r="B421" i="83"/>
  <c r="B422" i="83"/>
  <c r="B423" i="83"/>
  <c r="B424" i="83"/>
  <c r="B425" i="83"/>
  <c r="B426" i="83"/>
  <c r="B427" i="83"/>
  <c r="B428" i="83"/>
  <c r="B429" i="83"/>
  <c r="B430" i="83"/>
  <c r="B431" i="83"/>
  <c r="B432" i="83"/>
  <c r="B433" i="83"/>
  <c r="B434" i="83"/>
  <c r="B435" i="83"/>
  <c r="B436" i="83"/>
  <c r="B437" i="83"/>
  <c r="B438" i="83"/>
  <c r="B439" i="83"/>
  <c r="B440" i="83"/>
  <c r="B441" i="83"/>
  <c r="B442" i="83"/>
  <c r="B443" i="83"/>
  <c r="B444" i="83"/>
  <c r="B445" i="83"/>
  <c r="B446" i="83"/>
  <c r="B447" i="83"/>
  <c r="B448" i="83"/>
  <c r="B449" i="83"/>
  <c r="B450" i="83"/>
  <c r="B451" i="83"/>
  <c r="B452" i="83"/>
  <c r="B453" i="83"/>
  <c r="B454" i="83"/>
  <c r="B455" i="83"/>
  <c r="B456" i="83"/>
  <c r="B457" i="83"/>
  <c r="B458" i="83"/>
  <c r="B459" i="83"/>
  <c r="B460" i="83"/>
  <c r="B461" i="83"/>
  <c r="B462" i="83"/>
  <c r="B463" i="83"/>
  <c r="B464" i="83"/>
  <c r="B465" i="83"/>
  <c r="B466" i="83"/>
  <c r="B467" i="83"/>
  <c r="B468" i="83"/>
  <c r="B469" i="83"/>
  <c r="B470" i="83"/>
  <c r="B471" i="83"/>
  <c r="B472" i="83"/>
  <c r="B473" i="83"/>
  <c r="B474" i="83"/>
  <c r="B475" i="83"/>
  <c r="B476" i="83"/>
  <c r="B477" i="83"/>
  <c r="B478" i="83"/>
  <c r="B479" i="83"/>
  <c r="B480" i="83"/>
  <c r="B481" i="83"/>
  <c r="B482" i="83"/>
  <c r="B483" i="83"/>
  <c r="B484" i="83"/>
  <c r="B485" i="83"/>
  <c r="B486" i="83"/>
  <c r="B487" i="83"/>
  <c r="B488" i="83"/>
  <c r="B489" i="83"/>
  <c r="B490" i="83"/>
  <c r="B491" i="83"/>
  <c r="B492" i="83"/>
  <c r="B493" i="83"/>
  <c r="B494" i="83"/>
  <c r="B495" i="83"/>
  <c r="B496" i="83"/>
  <c r="B497" i="83"/>
  <c r="B498" i="83"/>
  <c r="B499" i="83"/>
  <c r="B500" i="83"/>
  <c r="B501" i="83"/>
  <c r="B502" i="83"/>
  <c r="B503" i="83"/>
  <c r="B504" i="83"/>
  <c r="B505" i="83"/>
  <c r="B506" i="83"/>
  <c r="B507" i="83"/>
  <c r="B508" i="83"/>
  <c r="B509" i="83"/>
  <c r="B510" i="83"/>
  <c r="B511" i="83"/>
  <c r="B512" i="83"/>
  <c r="B513" i="83"/>
  <c r="B514" i="83"/>
  <c r="B515" i="83"/>
  <c r="B516" i="83"/>
  <c r="B517" i="83"/>
  <c r="B518" i="83"/>
  <c r="B519" i="83"/>
  <c r="B520" i="83"/>
  <c r="B521" i="83"/>
  <c r="B522" i="83"/>
  <c r="B523" i="83"/>
  <c r="B524" i="83"/>
  <c r="B525" i="83"/>
  <c r="B526" i="83"/>
  <c r="B527" i="83"/>
  <c r="B528" i="83"/>
  <c r="B529" i="83"/>
  <c r="B530" i="83"/>
  <c r="B531" i="83"/>
  <c r="B532" i="83"/>
  <c r="B533" i="83"/>
  <c r="B534" i="83"/>
  <c r="B535" i="83"/>
  <c r="B536" i="83"/>
  <c r="B537" i="83"/>
  <c r="B538" i="83"/>
  <c r="B539" i="83"/>
  <c r="B540" i="83"/>
  <c r="B541" i="83"/>
  <c r="B542" i="83"/>
  <c r="B543" i="83"/>
  <c r="B544" i="83"/>
  <c r="B545" i="83"/>
  <c r="B546" i="83"/>
  <c r="B547" i="83"/>
  <c r="B548" i="83"/>
  <c r="B549" i="83"/>
  <c r="B550" i="83"/>
  <c r="B551" i="83"/>
  <c r="B552" i="83"/>
  <c r="B553" i="83"/>
  <c r="B554" i="83"/>
  <c r="B555" i="83"/>
  <c r="B556" i="83"/>
  <c r="B557" i="83"/>
  <c r="B558" i="83"/>
  <c r="B559" i="83"/>
  <c r="B560" i="83"/>
  <c r="B561" i="83"/>
  <c r="B562" i="83"/>
  <c r="B563" i="83"/>
  <c r="B564" i="83"/>
  <c r="B565" i="83"/>
  <c r="B566" i="83"/>
  <c r="B567" i="83"/>
  <c r="B568" i="83"/>
  <c r="B569" i="83"/>
  <c r="B570" i="83"/>
  <c r="B571" i="83"/>
  <c r="B572" i="83"/>
  <c r="B573" i="83"/>
  <c r="B574" i="83"/>
  <c r="B575" i="83"/>
  <c r="B576" i="83"/>
  <c r="B577" i="83"/>
  <c r="B578" i="83"/>
  <c r="B579" i="83"/>
  <c r="B580" i="83"/>
  <c r="B581" i="83"/>
  <c r="B582" i="83"/>
  <c r="B583" i="83"/>
  <c r="B584" i="83"/>
  <c r="B585" i="83"/>
  <c r="B586" i="83"/>
  <c r="B587" i="83"/>
  <c r="B588" i="83"/>
  <c r="B589" i="83"/>
  <c r="B590" i="83"/>
  <c r="B591" i="83"/>
  <c r="B592" i="83"/>
  <c r="B593" i="83"/>
  <c r="B594" i="83"/>
  <c r="B595" i="83"/>
  <c r="B596" i="83"/>
  <c r="B597" i="83"/>
  <c r="B598" i="83"/>
  <c r="B599" i="83"/>
  <c r="B600" i="83"/>
  <c r="B601" i="83"/>
  <c r="B602" i="83"/>
  <c r="B603" i="83"/>
  <c r="B604" i="83"/>
  <c r="B605" i="83"/>
  <c r="B606" i="83"/>
  <c r="B607" i="83"/>
  <c r="B608" i="83"/>
  <c r="B609" i="83"/>
  <c r="B610" i="83"/>
  <c r="B611" i="83"/>
  <c r="B612" i="83"/>
  <c r="B613" i="83"/>
  <c r="B614" i="83"/>
  <c r="B615" i="83"/>
  <c r="B616" i="83"/>
  <c r="B617" i="83"/>
  <c r="B618" i="83"/>
  <c r="B619" i="83"/>
  <c r="B620" i="83"/>
  <c r="B621" i="83"/>
  <c r="B10" i="83"/>
  <c r="B11" i="81"/>
  <c r="B12" i="81"/>
  <c r="B13" i="81"/>
  <c r="B14" i="81"/>
  <c r="B15" i="81"/>
  <c r="B16" i="81"/>
  <c r="B17" i="81"/>
  <c r="B18" i="81"/>
  <c r="B19" i="81"/>
  <c r="B20" i="81"/>
  <c r="B21" i="81"/>
  <c r="B22" i="81"/>
  <c r="B23" i="81"/>
  <c r="B24" i="81"/>
  <c r="B25" i="81"/>
  <c r="B26" i="81"/>
  <c r="B27" i="81"/>
  <c r="B28" i="81"/>
  <c r="B29" i="81"/>
  <c r="B30" i="81"/>
  <c r="B31" i="81"/>
  <c r="B32" i="81"/>
  <c r="B33" i="81"/>
  <c r="B34" i="81"/>
  <c r="B35" i="81"/>
  <c r="B36" i="81"/>
  <c r="B37" i="81"/>
  <c r="B38" i="81"/>
  <c r="B39" i="81"/>
  <c r="B40" i="81"/>
  <c r="B41" i="81"/>
  <c r="B42" i="81"/>
  <c r="B43" i="81"/>
  <c r="B44" i="81"/>
  <c r="B45" i="81"/>
  <c r="B46" i="81"/>
  <c r="B47" i="81"/>
  <c r="B48" i="81"/>
  <c r="B49" i="81"/>
  <c r="B50" i="81"/>
  <c r="B51" i="81"/>
  <c r="B52" i="81"/>
  <c r="B53" i="81"/>
  <c r="B54" i="81"/>
  <c r="B55" i="81"/>
  <c r="B56" i="81"/>
  <c r="B57" i="81"/>
  <c r="B58" i="81"/>
  <c r="B59" i="81"/>
  <c r="B60" i="81"/>
  <c r="B61" i="81"/>
  <c r="B62" i="81"/>
  <c r="B63" i="81"/>
  <c r="B64" i="81"/>
  <c r="B65" i="81"/>
  <c r="B66" i="81"/>
  <c r="B67" i="81"/>
  <c r="B68" i="81"/>
  <c r="B69" i="81"/>
  <c r="B70" i="81"/>
  <c r="B71" i="81"/>
  <c r="B72" i="81"/>
  <c r="B73" i="81"/>
  <c r="B74" i="81"/>
  <c r="B75" i="81"/>
  <c r="B76" i="81"/>
  <c r="B77" i="81"/>
  <c r="B78" i="81"/>
  <c r="B79" i="81"/>
  <c r="B80" i="81"/>
  <c r="B81" i="81"/>
  <c r="B82" i="81"/>
  <c r="B83" i="81"/>
  <c r="B84" i="81"/>
  <c r="B85" i="81"/>
  <c r="B86" i="81"/>
  <c r="B87" i="81"/>
  <c r="B88" i="81"/>
  <c r="B89" i="81"/>
  <c r="B90" i="81"/>
  <c r="B91" i="81"/>
  <c r="B92" i="81"/>
  <c r="B93" i="81"/>
  <c r="B94" i="81"/>
  <c r="B95" i="81"/>
  <c r="B96" i="81"/>
  <c r="B97" i="81"/>
  <c r="B98" i="81"/>
  <c r="B99" i="81"/>
  <c r="B100" i="81"/>
  <c r="B101" i="81"/>
  <c r="B102" i="81"/>
  <c r="B103" i="81"/>
  <c r="B104" i="81"/>
  <c r="B105" i="81"/>
  <c r="B106" i="81"/>
  <c r="B107" i="81"/>
  <c r="B108" i="81"/>
  <c r="B109" i="81"/>
  <c r="B110" i="81"/>
  <c r="B111" i="81"/>
  <c r="B112" i="81"/>
  <c r="B113" i="81"/>
  <c r="B114" i="81"/>
  <c r="B115" i="81"/>
  <c r="B116" i="81"/>
  <c r="B117" i="81"/>
  <c r="B118" i="81"/>
  <c r="B119" i="81"/>
  <c r="B120" i="81"/>
  <c r="B121" i="81"/>
  <c r="B122" i="81"/>
  <c r="B123" i="81"/>
  <c r="B124" i="81"/>
  <c r="B125" i="81"/>
  <c r="B126" i="81"/>
  <c r="B127" i="81"/>
  <c r="B128" i="81"/>
  <c r="B129" i="81"/>
  <c r="B130" i="81"/>
  <c r="B131" i="81"/>
  <c r="B132" i="81"/>
  <c r="B133" i="81"/>
  <c r="B134" i="81"/>
  <c r="B135" i="81"/>
  <c r="B136" i="81"/>
  <c r="B137" i="81"/>
  <c r="B138" i="81"/>
  <c r="B139" i="81"/>
  <c r="B140" i="81"/>
  <c r="B141" i="81"/>
  <c r="B142" i="81"/>
  <c r="B143" i="81"/>
  <c r="B144" i="81"/>
  <c r="B145" i="81"/>
  <c r="B146" i="81"/>
  <c r="B147" i="81"/>
  <c r="B148" i="81"/>
  <c r="B149" i="81"/>
  <c r="B150" i="81"/>
  <c r="B151" i="81"/>
  <c r="B152" i="81"/>
  <c r="B153" i="81"/>
  <c r="B154" i="81"/>
  <c r="B155" i="81"/>
  <c r="B156" i="81"/>
  <c r="B157" i="81"/>
  <c r="B158" i="81"/>
  <c r="B159" i="81"/>
  <c r="B160" i="81"/>
  <c r="B161" i="81"/>
  <c r="B162" i="81"/>
  <c r="B163" i="81"/>
  <c r="B164" i="81"/>
  <c r="B165" i="81"/>
  <c r="B166" i="81"/>
  <c r="B167" i="81"/>
  <c r="B168" i="81"/>
  <c r="B169" i="81"/>
  <c r="B170" i="81"/>
  <c r="B171" i="81"/>
  <c r="B172" i="81"/>
  <c r="B173" i="81"/>
  <c r="B174" i="81"/>
  <c r="B175" i="81"/>
  <c r="B176" i="81"/>
  <c r="B177" i="81"/>
  <c r="B178" i="81"/>
  <c r="B179" i="81"/>
  <c r="B180" i="81"/>
  <c r="B181" i="81"/>
  <c r="B182" i="81"/>
  <c r="B183" i="81"/>
  <c r="B184" i="81"/>
  <c r="B185" i="81"/>
  <c r="B186" i="81"/>
  <c r="B187" i="81"/>
  <c r="B188" i="81"/>
  <c r="B189" i="81"/>
  <c r="B190" i="81"/>
  <c r="B191" i="81"/>
  <c r="B192" i="81"/>
  <c r="B193" i="81"/>
  <c r="B194" i="81"/>
  <c r="B195" i="81"/>
  <c r="B196" i="81"/>
  <c r="B197" i="81"/>
  <c r="B198" i="81"/>
  <c r="B199" i="81"/>
  <c r="B200" i="81"/>
  <c r="B201" i="81"/>
  <c r="B202" i="81"/>
  <c r="B203" i="81"/>
  <c r="B204" i="81"/>
  <c r="B205" i="81"/>
  <c r="B206" i="81"/>
  <c r="B207" i="81"/>
  <c r="B208" i="81"/>
  <c r="B209" i="81"/>
  <c r="B210" i="81"/>
  <c r="B211" i="81"/>
  <c r="B212" i="81"/>
  <c r="B213" i="81"/>
  <c r="B214" i="81"/>
  <c r="B215" i="81"/>
  <c r="B216" i="81"/>
  <c r="B217" i="81"/>
  <c r="B218" i="81"/>
  <c r="B219" i="81"/>
  <c r="B220" i="81"/>
  <c r="B221" i="81"/>
  <c r="B222" i="81"/>
  <c r="B223" i="81"/>
  <c r="B224" i="81"/>
  <c r="B225" i="81"/>
  <c r="B226" i="81"/>
  <c r="B227" i="81"/>
  <c r="B228" i="81"/>
  <c r="B229" i="81"/>
  <c r="B230" i="81"/>
  <c r="B231" i="81"/>
  <c r="B232" i="81"/>
  <c r="B233" i="81"/>
  <c r="B234" i="81"/>
  <c r="B235" i="81"/>
  <c r="B236" i="81"/>
  <c r="B237" i="81"/>
  <c r="B238" i="81"/>
  <c r="B239" i="81"/>
  <c r="B240" i="81"/>
  <c r="B241" i="81"/>
  <c r="B242" i="81"/>
  <c r="B243" i="81"/>
  <c r="B244" i="81"/>
  <c r="B245" i="81"/>
  <c r="B246" i="81"/>
  <c r="B247" i="81"/>
  <c r="B248" i="81"/>
  <c r="B249" i="81"/>
  <c r="B250" i="81"/>
  <c r="B251" i="81"/>
  <c r="B252" i="81"/>
  <c r="B253" i="81"/>
  <c r="B254" i="81"/>
  <c r="B255" i="81"/>
  <c r="B256" i="81"/>
  <c r="B257" i="81"/>
  <c r="B258" i="81"/>
  <c r="B259" i="81"/>
  <c r="B260" i="81"/>
  <c r="B261" i="81"/>
  <c r="B262" i="81"/>
  <c r="B263" i="81"/>
  <c r="B264" i="81"/>
  <c r="B265" i="81"/>
  <c r="B266" i="81"/>
  <c r="B267" i="81"/>
  <c r="B268" i="81"/>
  <c r="B269" i="81"/>
  <c r="B270" i="81"/>
  <c r="B271" i="81"/>
  <c r="B272" i="81"/>
  <c r="B273" i="81"/>
  <c r="B274" i="81"/>
  <c r="B275" i="81"/>
  <c r="B276" i="81"/>
  <c r="B277" i="81"/>
  <c r="B278" i="81"/>
  <c r="B279" i="81"/>
  <c r="B280" i="81"/>
  <c r="B281" i="81"/>
  <c r="B282" i="81"/>
  <c r="B283" i="81"/>
  <c r="B284" i="81"/>
  <c r="B285" i="81"/>
  <c r="B286" i="81"/>
  <c r="B287" i="81"/>
  <c r="B288" i="81"/>
  <c r="B289" i="81"/>
  <c r="B290" i="81"/>
  <c r="B291" i="81"/>
  <c r="B292" i="81"/>
  <c r="B293" i="81"/>
  <c r="B294" i="81"/>
  <c r="B295" i="81"/>
  <c r="B296" i="81"/>
  <c r="B297" i="81"/>
  <c r="B298" i="81"/>
  <c r="B299" i="81"/>
  <c r="B300" i="81"/>
  <c r="B301" i="81"/>
  <c r="B302" i="81"/>
  <c r="B303" i="81"/>
  <c r="B304" i="81"/>
  <c r="B305" i="81"/>
  <c r="B306" i="81"/>
  <c r="B307" i="81"/>
  <c r="B308" i="81"/>
  <c r="B309" i="81"/>
  <c r="B310" i="81"/>
  <c r="B311" i="81"/>
  <c r="B312" i="81"/>
  <c r="B313" i="81"/>
  <c r="B314" i="81"/>
  <c r="B315" i="81"/>
  <c r="B316" i="81"/>
  <c r="B317" i="81"/>
  <c r="B318" i="81"/>
  <c r="B319" i="81"/>
  <c r="B320" i="81"/>
  <c r="B321" i="81"/>
  <c r="B322" i="81"/>
  <c r="B323" i="81"/>
  <c r="B324" i="81"/>
  <c r="B325" i="81"/>
  <c r="B326" i="81"/>
  <c r="B327" i="81"/>
  <c r="B328" i="81"/>
  <c r="B329" i="81"/>
  <c r="B330" i="81"/>
  <c r="B331" i="81"/>
  <c r="B332" i="81"/>
  <c r="B333" i="81"/>
  <c r="B334" i="81"/>
  <c r="B335" i="81"/>
  <c r="B336" i="81"/>
  <c r="B337" i="81"/>
  <c r="B338" i="81"/>
  <c r="B339" i="81"/>
  <c r="B340" i="81"/>
  <c r="B341" i="81"/>
  <c r="B342" i="81"/>
  <c r="B343" i="81"/>
  <c r="B344" i="81"/>
  <c r="B345" i="81"/>
  <c r="B346" i="81"/>
  <c r="B347" i="81"/>
  <c r="B348" i="81"/>
  <c r="B349" i="81"/>
  <c r="B350" i="81"/>
  <c r="B351" i="81"/>
  <c r="B352" i="81"/>
  <c r="B353" i="81"/>
  <c r="B354" i="81"/>
  <c r="B355" i="81"/>
  <c r="B356" i="81"/>
  <c r="B357" i="81"/>
  <c r="B358" i="81"/>
  <c r="B359" i="81"/>
  <c r="B360" i="81"/>
  <c r="B361" i="81"/>
  <c r="B362" i="81"/>
  <c r="B363" i="81"/>
  <c r="B364" i="81"/>
  <c r="B365" i="81"/>
  <c r="B366" i="81"/>
  <c r="B367" i="81"/>
  <c r="B368" i="81"/>
  <c r="B369" i="81"/>
  <c r="B370" i="81"/>
  <c r="B371" i="81"/>
  <c r="B372" i="81"/>
  <c r="B373" i="81"/>
  <c r="B374" i="81"/>
  <c r="B375" i="81"/>
  <c r="B376" i="81"/>
  <c r="B377" i="81"/>
  <c r="B378" i="81"/>
  <c r="B379" i="81"/>
  <c r="B380" i="81"/>
  <c r="B381" i="81"/>
  <c r="B382" i="81"/>
  <c r="B383" i="81"/>
  <c r="B384" i="81"/>
  <c r="B385" i="81"/>
  <c r="B386" i="81"/>
  <c r="B387" i="81"/>
  <c r="B388" i="81"/>
  <c r="B389" i="81"/>
  <c r="B390" i="81"/>
  <c r="B391" i="81"/>
  <c r="B392" i="81"/>
  <c r="B393" i="81"/>
  <c r="B394" i="81"/>
  <c r="B395" i="81"/>
  <c r="B396" i="81"/>
  <c r="B397" i="81"/>
  <c r="B398" i="81"/>
  <c r="B399" i="81"/>
  <c r="B400" i="81"/>
  <c r="B401" i="81"/>
  <c r="B402" i="81"/>
  <c r="B403" i="81"/>
  <c r="B404" i="81"/>
  <c r="B405" i="81"/>
  <c r="B406" i="81"/>
  <c r="B407" i="81"/>
  <c r="B408" i="81"/>
  <c r="B409" i="81"/>
  <c r="B410" i="81"/>
  <c r="B411" i="81"/>
  <c r="B412" i="81"/>
  <c r="B413" i="81"/>
  <c r="B414" i="81"/>
  <c r="B415" i="81"/>
  <c r="B416" i="81"/>
  <c r="B417" i="81"/>
  <c r="B418" i="81"/>
  <c r="B419" i="81"/>
  <c r="B420" i="81"/>
  <c r="B421" i="81"/>
  <c r="B422" i="81"/>
  <c r="B423" i="81"/>
  <c r="B424" i="81"/>
  <c r="B425" i="81"/>
  <c r="B426" i="81"/>
  <c r="B427" i="81"/>
  <c r="B428" i="81"/>
  <c r="B429" i="81"/>
  <c r="B430" i="81"/>
  <c r="B431" i="81"/>
  <c r="B432" i="81"/>
  <c r="B433" i="81"/>
  <c r="B434" i="81"/>
  <c r="B435" i="81"/>
  <c r="B436" i="81"/>
  <c r="B437" i="81"/>
  <c r="B438" i="81"/>
  <c r="B439" i="81"/>
  <c r="B440" i="81"/>
  <c r="B441" i="81"/>
  <c r="B442" i="81"/>
  <c r="B443" i="81"/>
  <c r="B444" i="81"/>
  <c r="B445" i="81"/>
  <c r="B446" i="81"/>
  <c r="B447" i="81"/>
  <c r="B448" i="81"/>
  <c r="B449" i="81"/>
  <c r="B450" i="81"/>
  <c r="B451" i="81"/>
  <c r="B452" i="81"/>
  <c r="B453" i="81"/>
  <c r="B454" i="81"/>
  <c r="B455" i="81"/>
  <c r="B456" i="81"/>
  <c r="B457" i="81"/>
  <c r="B458" i="81"/>
  <c r="B459" i="81"/>
  <c r="B460" i="81"/>
  <c r="B461" i="81"/>
  <c r="B462" i="81"/>
  <c r="B463" i="81"/>
  <c r="B464" i="81"/>
  <c r="B465" i="81"/>
  <c r="B466" i="81"/>
  <c r="B467" i="81"/>
  <c r="B468" i="81"/>
  <c r="B469" i="81"/>
  <c r="B470" i="81"/>
  <c r="B471" i="81"/>
  <c r="B472" i="81"/>
  <c r="B473" i="81"/>
  <c r="B474" i="81"/>
  <c r="B475" i="81"/>
  <c r="B476" i="81"/>
  <c r="B477" i="81"/>
  <c r="B478" i="81"/>
  <c r="B479" i="81"/>
  <c r="B480" i="81"/>
  <c r="B481" i="81"/>
  <c r="B482" i="81"/>
  <c r="B483" i="81"/>
  <c r="B484" i="81"/>
  <c r="B485" i="81"/>
  <c r="B486" i="81"/>
  <c r="B487" i="81"/>
  <c r="B488" i="81"/>
  <c r="B489" i="81"/>
  <c r="B490" i="81"/>
  <c r="B491" i="81"/>
  <c r="B492" i="81"/>
  <c r="B493" i="81"/>
  <c r="B494" i="81"/>
  <c r="B495" i="81"/>
  <c r="B496" i="81"/>
  <c r="B497" i="81"/>
  <c r="B498" i="81"/>
  <c r="B499" i="81"/>
  <c r="B500" i="81"/>
  <c r="B501" i="81"/>
  <c r="B502" i="81"/>
  <c r="B503" i="81"/>
  <c r="B504" i="81"/>
  <c r="B505" i="81"/>
  <c r="B506" i="81"/>
  <c r="B507" i="81"/>
  <c r="B508" i="81"/>
  <c r="B509" i="81"/>
  <c r="B510" i="81"/>
  <c r="B511" i="81"/>
  <c r="B512" i="81"/>
  <c r="B513" i="81"/>
  <c r="B514" i="81"/>
  <c r="B515" i="81"/>
  <c r="B516" i="81"/>
  <c r="B517" i="81"/>
  <c r="B518" i="81"/>
  <c r="B519" i="81"/>
  <c r="B520" i="81"/>
  <c r="B521" i="81"/>
  <c r="B522" i="81"/>
  <c r="B523" i="81"/>
  <c r="B524" i="81"/>
  <c r="B525" i="81"/>
  <c r="B526" i="81"/>
  <c r="B527" i="81"/>
  <c r="B528" i="81"/>
  <c r="B529" i="81"/>
  <c r="B530" i="81"/>
  <c r="B531" i="81"/>
  <c r="B532" i="81"/>
  <c r="B533" i="81"/>
  <c r="B534" i="81"/>
  <c r="B535" i="81"/>
  <c r="B536" i="81"/>
  <c r="B537" i="81"/>
  <c r="B538" i="81"/>
  <c r="B539" i="81"/>
  <c r="B540" i="81"/>
  <c r="B541" i="81"/>
  <c r="B542" i="81"/>
  <c r="B543" i="81"/>
  <c r="B544" i="81"/>
  <c r="B545" i="81"/>
  <c r="B546" i="81"/>
  <c r="B547" i="81"/>
  <c r="B548" i="81"/>
  <c r="B549" i="81"/>
  <c r="B550" i="81"/>
  <c r="B551" i="81"/>
  <c r="B552" i="81"/>
  <c r="B553" i="81"/>
  <c r="B554" i="81"/>
  <c r="B555" i="81"/>
  <c r="B556" i="81"/>
  <c r="B557" i="81"/>
  <c r="B558" i="81"/>
  <c r="B559" i="81"/>
  <c r="B10" i="81"/>
  <c r="H7" i="11" l="1"/>
  <c r="F7" i="11"/>
  <c r="F13" i="11"/>
  <c r="F20" i="11" l="1"/>
  <c r="F53" i="78"/>
  <c r="H46" i="78"/>
  <c r="H45" i="78" s="1"/>
  <c r="H38" i="78"/>
  <c r="H35" i="78"/>
  <c r="F35" i="78"/>
  <c r="J31" i="78"/>
  <c r="H28" i="78"/>
  <c r="J26" i="78"/>
  <c r="J25" i="78"/>
  <c r="J22" i="78"/>
  <c r="H9" i="78"/>
  <c r="F9" i="78"/>
  <c r="H6" i="78"/>
  <c r="F6" i="78"/>
  <c r="H3" i="78"/>
  <c r="F3" i="78"/>
  <c r="P3" i="77"/>
  <c r="N3" i="77"/>
  <c r="G3" i="77"/>
  <c r="E3" i="77"/>
  <c r="J53" i="78"/>
  <c r="J34" i="78"/>
  <c r="I44" i="77"/>
  <c r="R40" i="77"/>
  <c r="R35" i="77"/>
  <c r="R30" i="77"/>
  <c r="R21" i="77"/>
  <c r="I20" i="77"/>
  <c r="R14" i="77"/>
  <c r="I17" i="77"/>
  <c r="R13" i="77"/>
  <c r="I12" i="77"/>
  <c r="I9" i="77"/>
  <c r="P7" i="77"/>
  <c r="N7" i="77"/>
  <c r="N66" i="10"/>
  <c r="N80" i="10"/>
  <c r="F12" i="78" l="1"/>
  <c r="F5" i="78" s="1"/>
  <c r="E75" i="10"/>
  <c r="F46" i="78"/>
  <c r="F45" i="78" s="1"/>
  <c r="F59" i="78" s="1"/>
  <c r="F28" i="78"/>
  <c r="J28" i="78" s="1"/>
  <c r="R12" i="77"/>
  <c r="J19" i="78"/>
  <c r="H12" i="78"/>
  <c r="H5" i="78" s="1"/>
  <c r="H18" i="78"/>
  <c r="I32" i="77"/>
  <c r="R29" i="77"/>
  <c r="J21" i="78"/>
  <c r="I33" i="77"/>
  <c r="I58" i="77"/>
  <c r="J23" i="78"/>
  <c r="J32" i="78"/>
  <c r="H53" i="78"/>
  <c r="J52" i="78" s="1"/>
  <c r="R63" i="77"/>
  <c r="I66" i="77"/>
  <c r="J38" i="78"/>
  <c r="R65" i="77"/>
  <c r="J14" i="78"/>
  <c r="F38" i="78"/>
  <c r="F18" i="78"/>
  <c r="J13" i="78"/>
  <c r="J10" i="78"/>
  <c r="J7" i="78"/>
  <c r="J9" i="78"/>
  <c r="J6" i="78"/>
  <c r="I62" i="77"/>
  <c r="I29" i="77"/>
  <c r="I41" i="77"/>
  <c r="I60" i="77"/>
  <c r="I38" i="77"/>
  <c r="R11" i="77"/>
  <c r="I37" i="77"/>
  <c r="I28" i="77"/>
  <c r="I14" i="77"/>
  <c r="I40" i="77"/>
  <c r="R38" i="77"/>
  <c r="R10" i="77"/>
  <c r="I46" i="77"/>
  <c r="I8" i="77"/>
  <c r="I30" i="77"/>
  <c r="I36" i="77"/>
  <c r="I61" i="77"/>
  <c r="R58" i="77"/>
  <c r="R20" i="77"/>
  <c r="R60" i="77"/>
  <c r="I39" i="77"/>
  <c r="R61" i="77"/>
  <c r="I34" i="77"/>
  <c r="I45" i="77"/>
  <c r="I13" i="77"/>
  <c r="I35" i="77"/>
  <c r="P6" i="77"/>
  <c r="P37" i="77" s="1"/>
  <c r="P52" i="77" s="1"/>
  <c r="R57" i="77"/>
  <c r="I65" i="77"/>
  <c r="I7" i="77"/>
  <c r="R17" i="77"/>
  <c r="R37" i="77"/>
  <c r="R9" i="77"/>
  <c r="N69" i="10"/>
  <c r="N65" i="10" s="1"/>
  <c r="G66" i="10"/>
  <c r="E66" i="10"/>
  <c r="F17" i="78" l="1"/>
  <c r="F42" i="78" s="1"/>
  <c r="E6" i="77"/>
  <c r="I63" i="77"/>
  <c r="J18" i="78"/>
  <c r="H59" i="78"/>
  <c r="J12" i="78"/>
  <c r="H17" i="78"/>
  <c r="H42" i="78" s="1"/>
  <c r="H62" i="78" s="1"/>
  <c r="J5" i="78"/>
  <c r="I11" i="77"/>
  <c r="I43" i="77"/>
  <c r="N6" i="77"/>
  <c r="R8" i="77"/>
  <c r="G6" i="77"/>
  <c r="G52" i="77" s="1"/>
  <c r="R59" i="77"/>
  <c r="R62" i="77"/>
  <c r="I15" i="77"/>
  <c r="I57" i="77"/>
  <c r="R28" i="77"/>
  <c r="I59" i="77"/>
  <c r="E125" i="10"/>
  <c r="R6" i="77" l="1"/>
  <c r="N37" i="77"/>
  <c r="I6" i="77"/>
  <c r="J17" i="78"/>
  <c r="R55" i="77"/>
  <c r="J41" i="78"/>
  <c r="F62" i="78"/>
  <c r="I55" i="77"/>
  <c r="I23" i="77"/>
  <c r="J61" i="78" l="1"/>
  <c r="N45" i="77"/>
  <c r="R32" i="77"/>
  <c r="I51" i="77"/>
  <c r="P80" i="10" l="1"/>
  <c r="R80" i="10"/>
  <c r="I79" i="10"/>
  <c r="N117" i="10"/>
  <c r="N120" i="10"/>
  <c r="E119" i="10"/>
  <c r="E117" i="10"/>
  <c r="R79" i="10" l="1"/>
  <c r="E70" i="10" l="1"/>
  <c r="E65" i="10" s="1"/>
  <c r="E9" i="10" l="1"/>
  <c r="P62" i="10"/>
  <c r="N62" i="10"/>
  <c r="G75" i="10" l="1"/>
  <c r="E105" i="10"/>
  <c r="E87" i="10" l="1"/>
  <c r="E86" i="10" s="1"/>
  <c r="E15" i="10" l="1"/>
  <c r="E62" i="10"/>
  <c r="G62" i="10"/>
  <c r="P125" i="10" l="1"/>
  <c r="P120" i="10"/>
  <c r="P117" i="10"/>
  <c r="P89" i="10"/>
  <c r="P87" i="10"/>
  <c r="P69" i="10"/>
  <c r="P66" i="10"/>
  <c r="G125" i="10"/>
  <c r="G119" i="10"/>
  <c r="G117" i="10"/>
  <c r="G105" i="10"/>
  <c r="G87" i="10"/>
  <c r="G70" i="10"/>
  <c r="G65" i="10" s="1"/>
  <c r="P65" i="10" l="1"/>
  <c r="G86" i="10"/>
  <c r="P115" i="10"/>
  <c r="G115" i="10"/>
  <c r="G111" i="10" l="1"/>
  <c r="P15" i="10" l="1"/>
  <c r="N87" i="10" l="1"/>
  <c r="N15" i="10" l="1"/>
  <c r="N10" i="10"/>
  <c r="I105" i="10" l="1"/>
  <c r="G10" i="10" l="1"/>
  <c r="E10" i="10" l="1"/>
  <c r="E111" i="10" l="1"/>
  <c r="H26" i="11" l="1"/>
  <c r="H13" i="11"/>
  <c r="I125" i="10"/>
  <c r="R124" i="10"/>
  <c r="I124" i="10"/>
  <c r="R122" i="10"/>
  <c r="G34" i="10"/>
  <c r="E34" i="10"/>
  <c r="P34" i="10"/>
  <c r="N125" i="10"/>
  <c r="N115" i="10" s="1"/>
  <c r="I121" i="10"/>
  <c r="R120" i="10"/>
  <c r="I120" i="10"/>
  <c r="R119" i="10"/>
  <c r="I119" i="10"/>
  <c r="P33" i="10"/>
  <c r="N33" i="10"/>
  <c r="G33" i="10"/>
  <c r="E33" i="10"/>
  <c r="R117" i="10"/>
  <c r="I117" i="10"/>
  <c r="I104" i="10"/>
  <c r="G16" i="10"/>
  <c r="I103" i="10"/>
  <c r="I100" i="10"/>
  <c r="R99" i="10"/>
  <c r="I99" i="10"/>
  <c r="I98" i="10"/>
  <c r="R97" i="10"/>
  <c r="I97" i="10"/>
  <c r="R96" i="10"/>
  <c r="I96" i="10"/>
  <c r="I95" i="10"/>
  <c r="I94" i="10"/>
  <c r="I93" i="10"/>
  <c r="I92" i="10"/>
  <c r="I91" i="10"/>
  <c r="R89" i="10"/>
  <c r="N89" i="10"/>
  <c r="I89" i="10"/>
  <c r="R88" i="10"/>
  <c r="I88" i="10"/>
  <c r="I87" i="10"/>
  <c r="P10" i="10"/>
  <c r="I76" i="10"/>
  <c r="R73" i="10"/>
  <c r="I73" i="10"/>
  <c r="R72" i="10"/>
  <c r="I72" i="10"/>
  <c r="R71" i="10"/>
  <c r="I71" i="10"/>
  <c r="R70" i="10"/>
  <c r="G9" i="10"/>
  <c r="R69" i="10"/>
  <c r="P9" i="10"/>
  <c r="N9" i="10"/>
  <c r="R68" i="10"/>
  <c r="I68" i="10"/>
  <c r="I67" i="10"/>
  <c r="E8" i="10"/>
  <c r="E7" i="10" s="1"/>
  <c r="N16" i="10" l="1"/>
  <c r="G32" i="10"/>
  <c r="G31" i="10" s="1"/>
  <c r="P16" i="10"/>
  <c r="P8" i="10"/>
  <c r="P7" i="10" s="1"/>
  <c r="G15" i="10"/>
  <c r="G14" i="10" s="1"/>
  <c r="J17" i="11"/>
  <c r="N8" i="10"/>
  <c r="E32" i="10"/>
  <c r="E115" i="10"/>
  <c r="I10" i="10"/>
  <c r="N32" i="10"/>
  <c r="R121" i="10"/>
  <c r="I122" i="10"/>
  <c r="R32" i="10"/>
  <c r="I102" i="10"/>
  <c r="R118" i="10"/>
  <c r="I32" i="10"/>
  <c r="J9" i="11"/>
  <c r="P32" i="10"/>
  <c r="R8" i="10"/>
  <c r="R67" i="10"/>
  <c r="I70" i="10"/>
  <c r="E16" i="10"/>
  <c r="E14" i="10" s="1"/>
  <c r="I66" i="10"/>
  <c r="I74" i="10"/>
  <c r="R9" i="10"/>
  <c r="N34" i="10"/>
  <c r="I33" i="10"/>
  <c r="R76" i="10"/>
  <c r="R116" i="10"/>
  <c r="I118" i="10"/>
  <c r="J10" i="11"/>
  <c r="J27" i="11"/>
  <c r="F23" i="11"/>
  <c r="G8" i="10"/>
  <c r="G7" i="10" s="1"/>
  <c r="I116" i="10"/>
  <c r="G27" i="10" l="1"/>
  <c r="N7" i="10"/>
  <c r="R7" i="10" s="1"/>
  <c r="H23" i="11"/>
  <c r="H30" i="11" s="1"/>
  <c r="I17" i="10"/>
  <c r="I14" i="10"/>
  <c r="I114" i="10"/>
  <c r="I31" i="10"/>
  <c r="I30" i="10" s="1"/>
  <c r="I16" i="10"/>
  <c r="E31" i="10"/>
  <c r="I9" i="10"/>
  <c r="I7" i="10"/>
  <c r="J14" i="11"/>
  <c r="H20" i="11"/>
  <c r="J8" i="11"/>
  <c r="R114" i="10"/>
  <c r="R65" i="10"/>
  <c r="J26" i="11"/>
  <c r="R31" i="10"/>
  <c r="I8" i="10"/>
  <c r="P31" i="10"/>
  <c r="R33" i="10"/>
  <c r="N31" i="10"/>
  <c r="I65" i="10"/>
  <c r="J15" i="11"/>
  <c r="I82" i="10"/>
  <c r="F30" i="11" l="1"/>
  <c r="F34" i="11" s="1"/>
  <c r="N104" i="10" s="1"/>
  <c r="P101" i="10"/>
  <c r="H34" i="11"/>
  <c r="J7" i="11"/>
  <c r="E27" i="10"/>
  <c r="R30" i="10"/>
  <c r="I110" i="10"/>
  <c r="J13" i="11"/>
  <c r="N42" i="77" l="1"/>
  <c r="R39" i="77"/>
  <c r="P23" i="10"/>
  <c r="P24" i="10" s="1"/>
  <c r="P106" i="10"/>
  <c r="N101" i="10"/>
  <c r="I23" i="10"/>
  <c r="R98" i="10"/>
  <c r="J34" i="11"/>
  <c r="J20" i="11"/>
  <c r="N47" i="77" l="1"/>
  <c r="N52" i="77" s="1"/>
  <c r="R36" i="77"/>
  <c r="N106" i="10"/>
  <c r="N23" i="10"/>
  <c r="R95" i="10"/>
  <c r="R51" i="77" l="1"/>
  <c r="R21" i="10"/>
  <c r="N24" i="10"/>
  <c r="R94" i="10"/>
  <c r="R19" i="10" l="1"/>
  <c r="P91" i="10"/>
  <c r="P17" i="10" s="1"/>
  <c r="P14" i="10" s="1"/>
  <c r="P19" i="10" s="1"/>
  <c r="P27" i="10" s="1"/>
  <c r="N91" i="10"/>
  <c r="R87" i="10" l="1"/>
  <c r="P86" i="10"/>
  <c r="P96" i="10" s="1"/>
  <c r="P111" i="10" s="1"/>
  <c r="N86" i="10"/>
  <c r="N96" i="10" s="1"/>
  <c r="N111" i="10" s="1"/>
  <c r="N17" i="10"/>
  <c r="N14" i="10" s="1"/>
  <c r="N19" i="10" s="1"/>
  <c r="N27" i="10" s="1"/>
  <c r="H185" i="81" l="1"/>
  <c r="R91" i="10"/>
  <c r="R14" i="10"/>
  <c r="R110" i="10" l="1"/>
  <c r="R11" i="10"/>
  <c r="R16" i="10" l="1"/>
  <c r="R23" i="10" l="1"/>
</calcChain>
</file>

<file path=xl/sharedStrings.xml><?xml version="1.0" encoding="utf-8"?>
<sst xmlns="http://schemas.openxmlformats.org/spreadsheetml/2006/main" count="2242" uniqueCount="499">
  <si>
    <t>Informacion_1</t>
  </si>
  <si>
    <t>Informacion_2</t>
  </si>
  <si>
    <t>Codigo PCI</t>
  </si>
  <si>
    <t>01-01-01</t>
  </si>
  <si>
    <t>Descripcion PCI</t>
  </si>
  <si>
    <t>Fecha</t>
  </si>
  <si>
    <t>Fecha Inicial Periodo Inicial</t>
  </si>
  <si>
    <t>Fecha Final Periodo Final</t>
  </si>
  <si>
    <t>Codigo</t>
  </si>
  <si>
    <t>Descripcion</t>
  </si>
  <si>
    <t>Saldo Inicial</t>
  </si>
  <si>
    <t>Movimientos Debito</t>
  </si>
  <si>
    <t>Movimientos Credito</t>
  </si>
  <si>
    <t>Saldo Final</t>
  </si>
  <si>
    <t>1</t>
  </si>
  <si>
    <t>ACTIVOS</t>
  </si>
  <si>
    <t>EFECTIVO Y EQUIVALENTES AL EFECTIVO</t>
  </si>
  <si>
    <t>Cuenta corriente</t>
  </si>
  <si>
    <t>DEPÓSITOS EN INSTITUCIONES FINANCIERAS</t>
  </si>
  <si>
    <t>CUENTAS POR COBRAR</t>
  </si>
  <si>
    <t>CONTRIBUCIONES TASAS E INGRESOS NO TRIBUTARIOS</t>
  </si>
  <si>
    <t>Tasas</t>
  </si>
  <si>
    <t>TRANSFERENCIAS POR COBRAR</t>
  </si>
  <si>
    <t>Otras transferencias</t>
  </si>
  <si>
    <t>OTRAS CUENTAS POR COBRAR</t>
  </si>
  <si>
    <t>Indemnizaciones</t>
  </si>
  <si>
    <t>Pago por cuenta de terceros</t>
  </si>
  <si>
    <t>Recursos de acreedores reintegrados a tesorerías</t>
  </si>
  <si>
    <t>Arrendamiento operativo</t>
  </si>
  <si>
    <t>Otras cuentas por cobrar</t>
  </si>
  <si>
    <t>PROPIEDADES, PLANTA Y EQUIPO</t>
  </si>
  <si>
    <t>TERRENOS</t>
  </si>
  <si>
    <t>Urbanos</t>
  </si>
  <si>
    <t>BIENES MUEBLES EN BODEGA</t>
  </si>
  <si>
    <t>Maquinaria y equipo</t>
  </si>
  <si>
    <t>Herramientas y accesorios</t>
  </si>
  <si>
    <t>Equipo de centros de control</t>
  </si>
  <si>
    <t>Equipo médico y científico</t>
  </si>
  <si>
    <t>Equipo de servicio ambulatorio</t>
  </si>
  <si>
    <t>Muebles, enseres y equipo de oficina</t>
  </si>
  <si>
    <t>Muebles y enseres</t>
  </si>
  <si>
    <t>Equipo y máquina de oficina</t>
  </si>
  <si>
    <t>Equipos de comunicación y computación</t>
  </si>
  <si>
    <t>Equipo de comunicación</t>
  </si>
  <si>
    <t>Equipo de computación</t>
  </si>
  <si>
    <t>Satélites y antenas</t>
  </si>
  <si>
    <t>Otros equipos de comunicación y computación</t>
  </si>
  <si>
    <t>Equipos de transporte, tracción y elevación</t>
  </si>
  <si>
    <t>Terrestre</t>
  </si>
  <si>
    <t>PROPIEDADES, PLANTA Y EQUIPO NO EXPLOTADOS</t>
  </si>
  <si>
    <t>Plantas, ductos y túneles</t>
  </si>
  <si>
    <t>Plantas de generación</t>
  </si>
  <si>
    <t>Muebles, enseres y equipo de oficina de propiedad de terceros</t>
  </si>
  <si>
    <t>Equipos de comedor, cocina, despensa y hotelería</t>
  </si>
  <si>
    <t>Equipo de restaurante y cafetería</t>
  </si>
  <si>
    <t>EDIFICACIONES</t>
  </si>
  <si>
    <t>Edificios y casas</t>
  </si>
  <si>
    <t>PLANTAS, DUCTOS Y TÚNELES</t>
  </si>
  <si>
    <t>REDES, LÍNEAS Y CABLES</t>
  </si>
  <si>
    <t>Redes, líneas y cables de propiedad de terceros</t>
  </si>
  <si>
    <t>MAQUINARIA Y EQUIPO</t>
  </si>
  <si>
    <t>EQUIPO MÉDICO Y CIENTÍFICO</t>
  </si>
  <si>
    <t>MUEBLES, ENSERES Y EQUIPO DE OFICINA</t>
  </si>
  <si>
    <t>EQUIPOS DE COMUNICACIÓN Y COMPUTACIÓN</t>
  </si>
  <si>
    <t>EQUIPOS DE TRANSPORTE, TRACCIÓN Y ELEVACIÓN</t>
  </si>
  <si>
    <t>De elevación</t>
  </si>
  <si>
    <t>EQUIPOS DE COMEDOR, COCINA, DESPENSA Y HOTELERÍA</t>
  </si>
  <si>
    <t>Equipos de comedor, cocina, despensa y hotelería de propiedad de terceros</t>
  </si>
  <si>
    <t>BIENES DE ARTE Y CULTURA</t>
  </si>
  <si>
    <t>Obras de arte</t>
  </si>
  <si>
    <t>DEPRECIACIÓN ACUMULADA DE PROPIEDADES, PLANTA Y EQUIPO (CR)</t>
  </si>
  <si>
    <t>Edificaciones</t>
  </si>
  <si>
    <t>Redes, líneas y cables</t>
  </si>
  <si>
    <t>Bienes de arte y cultura</t>
  </si>
  <si>
    <t>Bienes muebles en bodega</t>
  </si>
  <si>
    <t>Maquinaria y equipo - herramientas y accesorios</t>
  </si>
  <si>
    <t>Maquinaria y equipo - equipo de centros de control</t>
  </si>
  <si>
    <t>Muebles, enseres y equipo de oficina - muebles y enseres</t>
  </si>
  <si>
    <t>Muebles, enseres y equipo de oficina - equipo y máquina de oficina</t>
  </si>
  <si>
    <t>Equipos de comunicación y computación - equipo de comunicación</t>
  </si>
  <si>
    <t>Equipos de comunicación y computación - equipo de computación</t>
  </si>
  <si>
    <t>Propiedades, planta y equipo no explotados</t>
  </si>
  <si>
    <t>Plantas, ductos y túneles - plantas de generación</t>
  </si>
  <si>
    <t>Equipo de transporte, tracción y elevación - terrestre</t>
  </si>
  <si>
    <t>OTROS ACTIVOS</t>
  </si>
  <si>
    <t>BIENES Y SERVICIOS PAGADOS POR ANTICIPADO</t>
  </si>
  <si>
    <t>Otros bienes y servicios pagados por anticipado</t>
  </si>
  <si>
    <t>RECURSOS ENTREGADOS EN ADMINISTRACIÓN</t>
  </si>
  <si>
    <t>En administración</t>
  </si>
  <si>
    <t>ACTIVOS INTANGIBLES</t>
  </si>
  <si>
    <t>Licencias</t>
  </si>
  <si>
    <t>AMORTIZACIÓN ACUMULADA DE ACTIVOS INTANGIBLES (CR)</t>
  </si>
  <si>
    <t>2</t>
  </si>
  <si>
    <t>PASIVOS</t>
  </si>
  <si>
    <t>PRÉSTAMOS POR PAGAR</t>
  </si>
  <si>
    <t>FINANCIAMIENTO INTERNO DE LARGO PLAZO</t>
  </si>
  <si>
    <t>Préstamos del gobierno general</t>
  </si>
  <si>
    <t>Préstamos del gobierno general - capital</t>
  </si>
  <si>
    <t>CUENTAS POR PAGAR</t>
  </si>
  <si>
    <t>ADQUISICION DE BIENES Y SERVICIOS NACIONALES</t>
  </si>
  <si>
    <t>Bienes y servicios</t>
  </si>
  <si>
    <t>Proyectos de inversion</t>
  </si>
  <si>
    <t>Proyectos de inversión</t>
  </si>
  <si>
    <t>TRANSFERENCIAS POR PAGAR</t>
  </si>
  <si>
    <t>RECURSOS A FAVOR DE TERCEROS</t>
  </si>
  <si>
    <t>Cobro cartera de terceros</t>
  </si>
  <si>
    <t>Contribución contrato de obra pública</t>
  </si>
  <si>
    <t>Recaudos por clasificar</t>
  </si>
  <si>
    <t>Estampillas</t>
  </si>
  <si>
    <t>Retencion estampilla pro unal y otras universidades estatales</t>
  </si>
  <si>
    <t>DESCUENTOS DE NOMINA</t>
  </si>
  <si>
    <t>Aportes a fondos pensionales</t>
  </si>
  <si>
    <t>Aportes a seguridad social en salud</t>
  </si>
  <si>
    <t>Sindicatos</t>
  </si>
  <si>
    <t>Libranzas</t>
  </si>
  <si>
    <t>Contratos de medicina prepagada</t>
  </si>
  <si>
    <t>Embargos judiciales</t>
  </si>
  <si>
    <t>Cuentas de ahorro para el fomento de la construcción (afc)</t>
  </si>
  <si>
    <t>Otros descuentos de nómina</t>
  </si>
  <si>
    <t>RETENCIÓN EN LA FUENTE E IMPUESTO DE TIMBRE</t>
  </si>
  <si>
    <t>Honorarios</t>
  </si>
  <si>
    <t>Retenido</t>
  </si>
  <si>
    <t>Pagado (db)</t>
  </si>
  <si>
    <t>Comisiones</t>
  </si>
  <si>
    <t>Servicios</t>
  </si>
  <si>
    <t>Arrendamientos</t>
  </si>
  <si>
    <t>Compras</t>
  </si>
  <si>
    <t>Rentas de trabajo</t>
  </si>
  <si>
    <t>Impuesto a las ventas retenido.</t>
  </si>
  <si>
    <t>Retenido - a responsables del regimen común</t>
  </si>
  <si>
    <t>Pagado - a responsables del regimen común (db)</t>
  </si>
  <si>
    <t>Contratos de construcción</t>
  </si>
  <si>
    <t>Retención de impuesto de industria y comercio por compras</t>
  </si>
  <si>
    <t>Otras retenciones</t>
  </si>
  <si>
    <t>IMPUESTOS, CONTRIBUCIONES Y TASAS</t>
  </si>
  <si>
    <t>Impuesto predial unificado</t>
  </si>
  <si>
    <t>Cuota de fiscalización y auditaje</t>
  </si>
  <si>
    <t>Impuesto sobre vehículos automotores</t>
  </si>
  <si>
    <t>CRÉDITOS JUDICIALES</t>
  </si>
  <si>
    <t>Sentencias</t>
  </si>
  <si>
    <t>OTRAS CUENTAS POR PAGAR</t>
  </si>
  <si>
    <t>Suscripción de acciones o participaciones</t>
  </si>
  <si>
    <t>Aportes, contribuciones y cuotas a organismos internacionales</t>
  </si>
  <si>
    <t>Viáticos y gastos de viaje</t>
  </si>
  <si>
    <t>Cheques no cobrados o por reclamar</t>
  </si>
  <si>
    <t>Aportes a escuelas industriales, institutos técnicos y esap</t>
  </si>
  <si>
    <t>Aportes a escuelas industriales e institutos técnicos</t>
  </si>
  <si>
    <t>Aportes a la esap</t>
  </si>
  <si>
    <t>Saldos a favor de beneficiarios</t>
  </si>
  <si>
    <t>Aportes al icbf y sena</t>
  </si>
  <si>
    <t>Aportes al icbf</t>
  </si>
  <si>
    <t>Aportes al sena</t>
  </si>
  <si>
    <t>Servicios públicos</t>
  </si>
  <si>
    <t>Otras cuentas por pagar</t>
  </si>
  <si>
    <t>BENEFICIOS A LOS EMPLEADOS</t>
  </si>
  <si>
    <t>BENEFICIOS A LOS EMPLEADOS A CORTO PLAZO</t>
  </si>
  <si>
    <t>Nómina por pagar</t>
  </si>
  <si>
    <t>Cesantías</t>
  </si>
  <si>
    <t>Vacaciones</t>
  </si>
  <si>
    <t>Prima de vacaciones</t>
  </si>
  <si>
    <t>Prima de servicios</t>
  </si>
  <si>
    <t>Prima de navidad</t>
  </si>
  <si>
    <t>Bonificaciones</t>
  </si>
  <si>
    <t>Bonificación especial de recreación</t>
  </si>
  <si>
    <t>Otras primas</t>
  </si>
  <si>
    <t>Aportes a riesgos laborales</t>
  </si>
  <si>
    <t>Capacitación, bienestar social y estímulos</t>
  </si>
  <si>
    <t>Aportes a fondos pensionales - empleador</t>
  </si>
  <si>
    <t>Aportes a seguridad social en salud - empleador</t>
  </si>
  <si>
    <t>Aportes a cajas de compensación familiar</t>
  </si>
  <si>
    <t>Incapacidades</t>
  </si>
  <si>
    <t>BENEFICIOS A LOS EMPLEADOS A LARGO PLAZO</t>
  </si>
  <si>
    <t>PROVISIONES</t>
  </si>
  <si>
    <t>LITIGIOS Y DEMANDAS</t>
  </si>
  <si>
    <t>Administrativas</t>
  </si>
  <si>
    <t>3</t>
  </si>
  <si>
    <t>PATRIMONIO</t>
  </si>
  <si>
    <t>PATRIMONIO DE LAS ENTIDADES DE GOBIERNO</t>
  </si>
  <si>
    <t>CAPITAL FISCAL</t>
  </si>
  <si>
    <t>Capital fiscal</t>
  </si>
  <si>
    <t>Capital fiscal nación</t>
  </si>
  <si>
    <t>RESULTADOS DE EJERCICIOS ANTERIORES</t>
  </si>
  <si>
    <t>Utilidad o excedentes acumulados</t>
  </si>
  <si>
    <t>Corrección de errores de un periodo contable anterior</t>
  </si>
  <si>
    <t>Pérdidas o déficits acumulados</t>
  </si>
  <si>
    <t>RESULTADO DEL EJERCICIO</t>
  </si>
  <si>
    <t>Utilidad o excedente del ejercicio</t>
  </si>
  <si>
    <t>Utilidad o excédete del ejercicio</t>
  </si>
  <si>
    <t>Pérdida o déficit del ejercicio</t>
  </si>
  <si>
    <t>Propiedades, planta y equipo</t>
  </si>
  <si>
    <t>Otros activos</t>
  </si>
  <si>
    <t>4</t>
  </si>
  <si>
    <t>INGRESOS</t>
  </si>
  <si>
    <t>INGRESOS FISCALES</t>
  </si>
  <si>
    <t>TRANSFERENCIAS Y SUBVENCIONES</t>
  </si>
  <si>
    <t>OTRAS TRANSFERENCIAS</t>
  </si>
  <si>
    <t>OPERACIONES INTERISTITUCIONALES</t>
  </si>
  <si>
    <t>FONDOS RECIBIDOS</t>
  </si>
  <si>
    <t>Funcionamiento</t>
  </si>
  <si>
    <t>Inversión</t>
  </si>
  <si>
    <t>OPERACIONES SIN FLUJO DE EFECTIVO</t>
  </si>
  <si>
    <t>Cruce de cuentas</t>
  </si>
  <si>
    <t>OTROS INGRESOS</t>
  </si>
  <si>
    <t>INGRESOS DIVERSOS</t>
  </si>
  <si>
    <t>Arrendamientos operativos</t>
  </si>
  <si>
    <t>Otros ingresos diversos</t>
  </si>
  <si>
    <t>Ajuste de valores al mil</t>
  </si>
  <si>
    <t>5</t>
  </si>
  <si>
    <t>GASTOS</t>
  </si>
  <si>
    <t>DE ADMINISTRACIÓN Y OPERACIÓN</t>
  </si>
  <si>
    <t>SUELDOS Y SALARIOS</t>
  </si>
  <si>
    <t>Sueldos</t>
  </si>
  <si>
    <t>Horas extras y festivos</t>
  </si>
  <si>
    <t>Gastos de representación</t>
  </si>
  <si>
    <t>Prima técnica</t>
  </si>
  <si>
    <t>Bonificaciones - corto plazo</t>
  </si>
  <si>
    <t>Bonificación por servicios prestados</t>
  </si>
  <si>
    <t>CONTRIBUCIONES EFECTIVAS</t>
  </si>
  <si>
    <t>Cotizaciones a seguridad social en salud</t>
  </si>
  <si>
    <t>Cotizaciones a riesgos laborales</t>
  </si>
  <si>
    <t>Cotizaciones a entidades administradoras del régimen de prima media</t>
  </si>
  <si>
    <t>Cotizaciones a entidades administradoras del régimen de ahorro individual</t>
  </si>
  <si>
    <t>APORTES SOBRE LA NÓMINA</t>
  </si>
  <si>
    <t>PRESTACIONES SOCIALES</t>
  </si>
  <si>
    <t>Prima de gestión</t>
  </si>
  <si>
    <t>Prima especial de servicios</t>
  </si>
  <si>
    <t>Prima mensual</t>
  </si>
  <si>
    <t>GENERALES</t>
  </si>
  <si>
    <t>DETERIORO, DEPRECIACIONES, AMORTIZACIONES Y PROVISIONES</t>
  </si>
  <si>
    <t>DEPRECIACIÓN DE PROPIEDADES, PLANTA Y EQUIPO</t>
  </si>
  <si>
    <t>AMORTIZACIÓN DE ACTIVOS INTANGIBLES</t>
  </si>
  <si>
    <t>OPERACIONES DE ENLACE</t>
  </si>
  <si>
    <t>Recaudos</t>
  </si>
  <si>
    <t>Otras operaciones sin flujo de efectivo</t>
  </si>
  <si>
    <t>OTROS GASTOS</t>
  </si>
  <si>
    <t>GASTOS DIVERSOS</t>
  </si>
  <si>
    <t>Otros gastos diversos</t>
  </si>
  <si>
    <t>8</t>
  </si>
  <si>
    <t>CUENTAS DE ORDEN DEUDORAS</t>
  </si>
  <si>
    <t>LITIGIOS Y MECANISMOS ALTERNATIVOS DE SOLUCIÓN DE CONFLICTOS</t>
  </si>
  <si>
    <t>DEUDORAS DE CONTROL</t>
  </si>
  <si>
    <t>BIENES Y DERECHOS RETIRADOS</t>
  </si>
  <si>
    <t>BIENES ENTREGADOS A TERCEROS</t>
  </si>
  <si>
    <t>RESPONSABILIDADES EN PROCESO</t>
  </si>
  <si>
    <t>Internas</t>
  </si>
  <si>
    <t>DEUDORAS POR CONTRA (CR)</t>
  </si>
  <si>
    <t>Litigios y mecanismos alternativos de solución de conflictos</t>
  </si>
  <si>
    <t>DEUDORAS DE CONTROL POR CONTRA (CR)</t>
  </si>
  <si>
    <t>Bienes y derechos retirados</t>
  </si>
  <si>
    <t>Bienes entregados a terceros</t>
  </si>
  <si>
    <t>Responsabilidades en proceso</t>
  </si>
  <si>
    <t>9</t>
  </si>
  <si>
    <t>CUENTAS DE ORDEN ACREEDORAS</t>
  </si>
  <si>
    <t>PASIVOS CONTINGENTES</t>
  </si>
  <si>
    <t>Administrativos</t>
  </si>
  <si>
    <t>ACREEDORAS DE CONTROL</t>
  </si>
  <si>
    <t>RECURSOS ADMINISTRADOS EN NOMBRE DE TERCEROS</t>
  </si>
  <si>
    <t>Bienes</t>
  </si>
  <si>
    <t>OTRAS CUENTAS ACREEDORAS DE CONTROL</t>
  </si>
  <si>
    <t>Otras cuentas acreedoras de control</t>
  </si>
  <si>
    <t>ACREEDORAS POR CONTRA (DB)</t>
  </si>
  <si>
    <t>PASIVOS CONTINGENTES POR CONTRA (DB)</t>
  </si>
  <si>
    <t>ACREEDORAS DE CONTROL POR CONTRA (DB)</t>
  </si>
  <si>
    <t>Recursos administrados en nombre de terceros</t>
  </si>
  <si>
    <t>Otras cuentas acreedoras de control por el contra</t>
  </si>
  <si>
    <t>TOTALES --&gt;</t>
  </si>
  <si>
    <t>SENADO DE LA REPUBLICA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</si>
  <si>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</si>
  <si>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</si>
  <si>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</si>
  <si>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</si>
  <si>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</si>
  <si>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</si>
  <si>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</si>
  <si>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</si>
  <si>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</si>
  <si>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</si>
  <si>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Préstamos Por Pagar</t>
  </si>
  <si>
    <t>(21)</t>
  </si>
  <si>
    <t>Cuentas por Cobrar</t>
  </si>
  <si>
    <t>(7)</t>
  </si>
  <si>
    <t>Cuentas Por Pagar</t>
  </si>
  <si>
    <t>(14)</t>
  </si>
  <si>
    <t>Beneficios a Empleados</t>
  </si>
  <si>
    <t>(22)</t>
  </si>
  <si>
    <t xml:space="preserve"> NO CORRIENTE </t>
  </si>
  <si>
    <t xml:space="preserve"> NO CORRIENTE</t>
  </si>
  <si>
    <t>Provisiones</t>
  </si>
  <si>
    <t>(23)</t>
  </si>
  <si>
    <t>Propiedades Planta y Equipo</t>
  </si>
  <si>
    <t>Otros Activos</t>
  </si>
  <si>
    <t xml:space="preserve">TOTAL PASIVO </t>
  </si>
  <si>
    <t xml:space="preserve">PATRIMONIO </t>
  </si>
  <si>
    <t>Patrimonio de las Entidades de Gobierno</t>
  </si>
  <si>
    <t>(27)</t>
  </si>
  <si>
    <t xml:space="preserve">TOTAL ACTIVO </t>
  </si>
  <si>
    <t xml:space="preserve">TOTAL PASIVO Y PATRIMONIO </t>
  </si>
  <si>
    <t xml:space="preserve">CUENTAS DE ORDEN DEUDORAS </t>
  </si>
  <si>
    <t xml:space="preserve">CUENTAS DE ORDEN ACREEDORAS </t>
  </si>
  <si>
    <t>Activos Contingentes</t>
  </si>
  <si>
    <t>(25)</t>
  </si>
  <si>
    <t>Pasivos Contingentes</t>
  </si>
  <si>
    <t>Deudoras de control</t>
  </si>
  <si>
    <t>(26)</t>
  </si>
  <si>
    <t>Acreedoras de control</t>
  </si>
  <si>
    <t>Deudoras por contra (cr)</t>
  </si>
  <si>
    <t>Acreedoras por contra (db)</t>
  </si>
  <si>
    <t>ASTRID SALAMANCA RAHIN</t>
  </si>
  <si>
    <t>DIANA MARCELA RIOS DIAZ</t>
  </si>
  <si>
    <t>Contador  Público TP. 177266-T</t>
  </si>
  <si>
    <t>NOTA</t>
  </si>
  <si>
    <t>Efectivo o Equivalente en Efectivo</t>
  </si>
  <si>
    <t>Financiamiento Interno de Largo Plazo</t>
  </si>
  <si>
    <t>Bancos</t>
  </si>
  <si>
    <t>Cuentas por pagar</t>
  </si>
  <si>
    <t>Adquisicion de Bienes y Servicios Nacionales</t>
  </si>
  <si>
    <t>otras cuentas por cobrar</t>
  </si>
  <si>
    <t>Recursos a Favor de Terceros</t>
  </si>
  <si>
    <t>Descuentos de Nomina</t>
  </si>
  <si>
    <t>Retencion en la Fuente e Impuesto de Timbre</t>
  </si>
  <si>
    <t>Créditos judiciales</t>
  </si>
  <si>
    <t>Activos Intangibles</t>
  </si>
  <si>
    <t>Amortizacion Acumulada</t>
  </si>
  <si>
    <t>Beneficios a los empleados a corto plazo</t>
  </si>
  <si>
    <t>NO CORRIENTE</t>
  </si>
  <si>
    <t>Beneficios a los empleados a largo plazo</t>
  </si>
  <si>
    <t>Terrenos</t>
  </si>
  <si>
    <t>Bienes Muebles en Bodega</t>
  </si>
  <si>
    <t>Propiedades, planta y equipo no explotdos</t>
  </si>
  <si>
    <t>Litigios y Demandas</t>
  </si>
  <si>
    <t>Plantas, Ductos y tuneles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</si>
  <si>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</si>
  <si>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</si>
  <si>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</si>
  <si>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</si>
  <si>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</si>
  <si>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Equipo de Transporte, traccion y elevacion</t>
  </si>
  <si>
    <t>Capital Fiscal</t>
  </si>
  <si>
    <t>Resultados de Ejercicios Anteriores</t>
  </si>
  <si>
    <t>Depreciacion Acumulada de Propiedades planta y equipo</t>
  </si>
  <si>
    <t>Resultados del Ejercicio</t>
  </si>
  <si>
    <t>TOTAL ACTIVO</t>
  </si>
  <si>
    <t xml:space="preserve">TOTAL PASIVO Y PATRIMONIO  </t>
  </si>
  <si>
    <t>Derechos Contingentes</t>
  </si>
  <si>
    <t>Pasivos contingentes por contra (db)</t>
  </si>
  <si>
    <t>Activos contingentes por contra (cr)</t>
  </si>
  <si>
    <t>Acreedoras de control por contra (db)</t>
  </si>
  <si>
    <t>Deudoras de control por contra (cr)</t>
  </si>
  <si>
    <t xml:space="preserve">Período </t>
  </si>
  <si>
    <t>VARIACION</t>
  </si>
  <si>
    <t>ABSOLUTA</t>
  </si>
  <si>
    <t>INGRESOS OPERACIONALES</t>
  </si>
  <si>
    <t>Ingresos fiscales</t>
  </si>
  <si>
    <t>Transferencias y Subvenciones</t>
  </si>
  <si>
    <t>Operaciones Interinstitucionales</t>
  </si>
  <si>
    <t xml:space="preserve">GASTOS OPERACIONALES </t>
  </si>
  <si>
    <t>De administración y Operación</t>
  </si>
  <si>
    <t>Deterioro,Depreciaciones, Amortizaciones y Provisiones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</si>
  <si>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</si>
  <si>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</si>
  <si>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</si>
  <si>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</si>
  <si>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</si>
  <si>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</si>
  <si>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</si>
  <si>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CC.66.881.897</t>
  </si>
  <si>
    <t>(28)</t>
  </si>
  <si>
    <t>No Tributarios</t>
  </si>
  <si>
    <t>Otras Transferencias</t>
  </si>
  <si>
    <t>Fondos recibidos</t>
  </si>
  <si>
    <t>Operaciones sin flujo de efectivo</t>
  </si>
  <si>
    <t xml:space="preserve">GASTOS  OPERACIONALES </t>
  </si>
  <si>
    <t>DE ADMINISTRACION Y OPERACIÓN</t>
  </si>
  <si>
    <t>(29)</t>
  </si>
  <si>
    <t>sueldos y salarios</t>
  </si>
  <si>
    <t>Contribuciones efectivas</t>
  </si>
  <si>
    <t>Aportes sobre la nómina</t>
  </si>
  <si>
    <t>Prestaciones sociales</t>
  </si>
  <si>
    <t>Generales</t>
  </si>
  <si>
    <t>Impuestos Contribuciones y Tasas</t>
  </si>
  <si>
    <t>DETERIORO, DEPRECIACIONES, AMORTIZACIONES  Y PROVISIONES</t>
  </si>
  <si>
    <t>Depreciacion de Propiedad Planta y Equipo</t>
  </si>
  <si>
    <t>Amortización de activos intangibles</t>
  </si>
  <si>
    <t>Provision litigios y demandas</t>
  </si>
  <si>
    <t>OPERACIONES INTERINSTITUCIONALES</t>
  </si>
  <si>
    <t>Operaciones de enlace</t>
  </si>
  <si>
    <t>Ingresos Diversos</t>
  </si>
  <si>
    <t>GASTOS NO OPERACIONALES</t>
  </si>
  <si>
    <t>Gastos Diversos</t>
  </si>
  <si>
    <t>Venta de servicios</t>
  </si>
  <si>
    <t>IMPUESTO AL VALOR AGREGADO - IVA</t>
  </si>
  <si>
    <t>Impuesto al Valor Agregado - IVA</t>
  </si>
  <si>
    <t>Mayores valores pagados</t>
  </si>
  <si>
    <t>Bienes y servicios pagados por anticipado</t>
  </si>
  <si>
    <t>CUENTAS POR COBRAR DE DIFÍCIL RECAUDO</t>
  </si>
  <si>
    <t>Otras cuentas por cobrar de difícil recaudo</t>
  </si>
  <si>
    <t>DETERIORO ACUMULADO DE CUENTAS POR COBRAR (CR)</t>
  </si>
  <si>
    <t>Equipo médico y científico - equipo de servicio ambulatorio</t>
  </si>
  <si>
    <t>OTRAS CUENTAS DEUDORAS DE CONTROL</t>
  </si>
  <si>
    <t>Otras cuentas deudoras de control</t>
  </si>
  <si>
    <t>Otras cuentas deudoras de control por el contra</t>
  </si>
  <si>
    <t>Cuentas por cobrar de difícil recaudo</t>
  </si>
  <si>
    <t>(20)</t>
  </si>
  <si>
    <t>Valor pagado (db)</t>
  </si>
  <si>
    <t>Deterioro acumulado de cuentas por cobrar (CR)</t>
  </si>
  <si>
    <t>Aportes en organismos internacionales</t>
  </si>
  <si>
    <t>Servicios de aseo, cafetería, restaurante y lavandería</t>
  </si>
  <si>
    <t>Mantenimiento</t>
  </si>
  <si>
    <t>Vigilancia y seguridad</t>
  </si>
  <si>
    <t>Pérdidas en siniestros</t>
  </si>
  <si>
    <t>PROVISIÓN LITIGIOS Y DEMANDAS</t>
  </si>
  <si>
    <t>Pérdida por baja en cuentas de activos no financieros</t>
  </si>
  <si>
    <t>Intangibles</t>
  </si>
  <si>
    <t>Redes, líneas y cables - redes, líneas y cables de propiedad de terceros</t>
  </si>
  <si>
    <t>Seguros generales</t>
  </si>
  <si>
    <t>Comunicaciones y transporte</t>
  </si>
  <si>
    <t>Materiales y suministros</t>
  </si>
  <si>
    <t>Subvenciones</t>
  </si>
  <si>
    <t>Asignación de bienes y servicios</t>
  </si>
  <si>
    <t>FINANCIEROS</t>
  </si>
  <si>
    <t>Adquisición de bienes y servicios</t>
  </si>
  <si>
    <t>Anticipo para adquisición de bienes y servicios</t>
  </si>
  <si>
    <t>AVANCES Y ANTICIPOS ENTREGADOS</t>
  </si>
  <si>
    <t>Avances y Anticipos Entregados</t>
  </si>
  <si>
    <t>Financieros</t>
  </si>
  <si>
    <t>GASTOS DE PERSONAL DIVERSOS</t>
  </si>
  <si>
    <t>Recursos entregados en administración</t>
  </si>
  <si>
    <t>DETERIORO DE CUENTAS POR COBRAR</t>
  </si>
  <si>
    <t>Capacitación, bienestar social y estímulos - corto plazo</t>
  </si>
  <si>
    <t>Equipo de transporte, tracción y elevación</t>
  </si>
  <si>
    <t>CONTRIBUCIONES IMPUTADAS</t>
  </si>
  <si>
    <t>Cuentas por cobrar</t>
  </si>
  <si>
    <t>Para gastos de funcionamiento</t>
  </si>
  <si>
    <t>DETERIORO ACUMULADO DE PROPIEDADES, PLANTA Y EQUIPO (CR)</t>
  </si>
  <si>
    <t>Deterioro Acumulado de Propiedades, Planta y Equipo (CR)</t>
  </si>
  <si>
    <t>Contribuciones imputadas</t>
  </si>
  <si>
    <t>Reversión de las pérdidas por deterioro de valor</t>
  </si>
  <si>
    <t>Gastos de personal diversos</t>
  </si>
  <si>
    <t>Deterioro de cuentas por cobrar</t>
  </si>
  <si>
    <t>Deterioro de propiedad, planta y equipo</t>
  </si>
  <si>
    <t>Reintegros</t>
  </si>
  <si>
    <t>Intereses de mora</t>
  </si>
  <si>
    <t>Costas procesales</t>
  </si>
  <si>
    <t>Litigios y demandas</t>
  </si>
  <si>
    <t>REVERSIÓN DE PROVISIONES</t>
  </si>
  <si>
    <t>REVERSIÓN DEL DETERIORO DEL VALOR</t>
  </si>
  <si>
    <t>Rendimientos sobre recursos entregados en administración</t>
  </si>
  <si>
    <t>CONTRIBUCIONES, TASAS E INGRESOS NO TRIBUTARIOS</t>
  </si>
  <si>
    <t>(10)</t>
  </si>
  <si>
    <t>GILMA DEL CARMEN MOZO GONZALEZ</t>
  </si>
  <si>
    <t>Directora General Administrativa</t>
  </si>
  <si>
    <t>Jefe División Fianciera y Presupuesto</t>
  </si>
  <si>
    <t>CC. 32.645.743</t>
  </si>
  <si>
    <t>(16)</t>
  </si>
  <si>
    <t>(14) (16)</t>
  </si>
  <si>
    <t xml:space="preserve">TOTAL PATRIMONIO </t>
  </si>
  <si>
    <t>TOTAL PATRIMONIO</t>
  </si>
  <si>
    <t>Reversión de Provisiones</t>
  </si>
  <si>
    <t>Bienes almacenados para consumo</t>
  </si>
  <si>
    <t>Otros bienes almacenados para consumo</t>
  </si>
  <si>
    <t>BIENES ALMACENADOS PARA CONSUMO</t>
  </si>
  <si>
    <t>Prima de antiguedad</t>
  </si>
  <si>
    <t>Primas</t>
  </si>
  <si>
    <t>Compra de bienes (db)</t>
  </si>
  <si>
    <t>2025-01-01 00:00:00</t>
  </si>
  <si>
    <t>2025-12-31 00:00:00</t>
  </si>
  <si>
    <t>SENTENCIAS, LAUDOS ARBITRALES Y CONCILIACIONES EXTRAJUDICIALES A FAVOR DE LA ENTIDAD</t>
  </si>
  <si>
    <t>Equipos de comunicación y computación - otros equipos de comunicación y computación</t>
  </si>
  <si>
    <t>Terrenos - terrenos con destinación ambiental</t>
  </si>
  <si>
    <t>Equipos de comunicación y computación - satélites y antenas</t>
  </si>
  <si>
    <t>Estudios y proyectos</t>
  </si>
  <si>
    <t>En administración dtn - scun</t>
  </si>
  <si>
    <t>DEPÓSITOS ENTREGADOS EN GARANTÍA</t>
  </si>
  <si>
    <t>Depósitos judiciales</t>
  </si>
  <si>
    <t>Impuesto de timbre</t>
  </si>
  <si>
    <t>Venta de bienes</t>
  </si>
  <si>
    <t>Costas procesales a favor de la entidad</t>
  </si>
  <si>
    <t>Gastos legales</t>
  </si>
  <si>
    <t>COMISIONES</t>
  </si>
  <si>
    <t>Comisiones servicios financieros</t>
  </si>
  <si>
    <t>Repuestos</t>
  </si>
  <si>
    <t xml:space="preserve">Depósitos Entregados en Garantía
</t>
  </si>
  <si>
    <r>
      <t xml:space="preserve">SENADO DE LA REPÚBLICA
ESTADO DE SITUACIÓN FINANCIERA
COMPARATIVO A 31 DE:  DICIEMBRE 2025 - DICIEMBRE 2024
</t>
    </r>
    <r>
      <rPr>
        <b/>
        <sz val="10"/>
        <rFont val="Arial"/>
        <family val="2"/>
      </rPr>
      <t>(Cifras expresadas en  pesos)</t>
    </r>
  </si>
  <si>
    <t>GILMA DEL CARMEN MOZO GONZÁLEZ</t>
  </si>
  <si>
    <t>Contadora  Pública TP. 177266-T</t>
  </si>
  <si>
    <t>(24)</t>
  </si>
  <si>
    <t>(30)</t>
  </si>
  <si>
    <t>Propiedades, planta y equipo en concesión</t>
  </si>
  <si>
    <t>Loza y cristalería</t>
  </si>
  <si>
    <t>2026-03-31 00:00:00</t>
  </si>
  <si>
    <t>2026-01-01 00:00:00</t>
  </si>
  <si>
    <t>2026-05-25 09:36:38</t>
  </si>
  <si>
    <t>2025-03-31 00:00:00</t>
  </si>
  <si>
    <t>2026-05-25 09:36:52</t>
  </si>
  <si>
    <t>Cierre de ingresos gastos y costos</t>
  </si>
  <si>
    <t>CIERRE DE INGRESOS GASTOS Y COSTOS</t>
  </si>
  <si>
    <t>2026-05-25 09:37:28</t>
  </si>
  <si>
    <r>
      <t xml:space="preserve">SENADO DE LA REPÚBLICA
ESTADO DE SITUACIÓN FINANCIERA
COMPARATIVO A 31 DE:  MARZO 2026 - MARZO 2025
</t>
    </r>
    <r>
      <rPr>
        <b/>
        <sz val="10"/>
        <rFont val="Arial"/>
        <family val="2"/>
      </rPr>
      <t>(Cifras expresadas en  pesos)</t>
    </r>
  </si>
  <si>
    <r>
      <t xml:space="preserve">SENADO DE LA REPÚBLICA
ESTADO DE SITUACIÓN FINANCIERA
COMPARATIVO A 31 DE:  MARZO 2026 - DICIEMBRE 2025
</t>
    </r>
    <r>
      <rPr>
        <b/>
        <sz val="10"/>
        <rFont val="Arial"/>
        <family val="2"/>
      </rPr>
      <t>(Cifras expresadas en  pesos)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</si>
</sst>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_(* #,##0_);_(* \(#,##0\);_(* &quot;-&quot;??_);_(@_)"/>
    <numFmt numFmtId="167" formatCode="#,##0.00;\(#,##0.00\)"/>
    <numFmt numFmtId="168" formatCode="#,##0.0000;\(#,##0.0000\)"/>
    <numFmt numFmtId="169" formatCode="#,##0.00000;\(#,##0.00000\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Arial Narrow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9"/>
      <color theme="1"/>
      <name val="Arial Narrow"/>
      <family val="2"/>
    </font>
    <font>
      <b/>
      <sz val="9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584">
    <xf numFmtId="0" fontId="0" fillId="0" borderId="0" xfId="0"/>
    <xf numFmtId="0" fontId="20" fillId="0" borderId="0" xfId="47" applyFont="1" applyAlignment="1">
      <alignment vertical="center"/>
    </xf>
    <xf numFmtId="49" fontId="20" fillId="0" borderId="0" xfId="47" applyNumberFormat="1" applyFont="1" applyAlignment="1">
      <alignment vertical="center"/>
    </xf>
    <xf numFmtId="4" fontId="20" fillId="0" borderId="0" xfId="47" applyNumberFormat="1" applyFont="1" applyAlignment="1">
      <alignment vertical="center"/>
    </xf>
    <xf numFmtId="0" fontId="20" fillId="33" borderId="0" xfId="47" applyFont="1" applyFill="1" applyAlignment="1">
      <alignment vertical="center"/>
    </xf>
    <xf numFmtId="4" fontId="20" fillId="0" borderId="0" xfId="46" applyNumberFormat="1" applyFont="1" applyFill="1" applyBorder="1" applyAlignment="1">
      <alignment horizontal="right" vertical="center"/>
    </xf>
    <xf numFmtId="4" fontId="21" fillId="0" borderId="0" xfId="46" applyNumberFormat="1" applyFont="1" applyFill="1" applyBorder="1" applyAlignment="1">
      <alignment horizontal="right" vertical="center"/>
    </xf>
    <xf numFmtId="0" fontId="20" fillId="0" borderId="0" xfId="44" applyFont="1" applyAlignment="1">
      <alignment vertical="center"/>
    </xf>
    <xf numFmtId="0" fontId="20" fillId="0" borderId="0" xfId="44" applyFont="1" applyAlignment="1">
      <alignment horizontal="center" vertical="center"/>
    </xf>
    <xf numFmtId="0" fontId="20" fillId="0" borderId="0" xfId="44" applyFont="1" applyAlignment="1">
      <alignment horizontal="centerContinuous" vertical="center"/>
    </xf>
    <xf numFmtId="43" fontId="20" fillId="0" borderId="0" xfId="45" applyFont="1" applyFill="1" applyAlignment="1">
      <alignment vertical="center"/>
    </xf>
    <xf numFmtId="4" fontId="21" fillId="0" borderId="11" xfId="44" applyNumberFormat="1" applyFont="1" applyBorder="1" applyAlignment="1">
      <alignment vertical="center"/>
    </xf>
    <xf numFmtId="165" fontId="20" fillId="0" borderId="0" xfId="46" applyFont="1" applyFill="1" applyBorder="1" applyAlignment="1">
      <alignment horizontal="right" vertical="center"/>
    </xf>
    <xf numFmtId="166" fontId="20" fillId="0" borderId="0" xfId="46" applyNumberFormat="1" applyFont="1" applyFill="1" applyBorder="1" applyAlignment="1">
      <alignment horizontal="right" vertical="center"/>
    </xf>
    <xf numFmtId="4" fontId="21" fillId="0" borderId="12" xfId="44" applyNumberFormat="1" applyFont="1" applyBorder="1" applyAlignment="1">
      <alignment horizontal="right" vertical="center"/>
    </xf>
    <xf numFmtId="4" fontId="21" fillId="0" borderId="12" xfId="44" applyNumberFormat="1" applyFont="1" applyBorder="1" applyAlignment="1">
      <alignment vertical="center"/>
    </xf>
    <xf numFmtId="166" fontId="21" fillId="0" borderId="0" xfId="46" applyNumberFormat="1" applyFont="1" applyFill="1" applyBorder="1" applyAlignment="1">
      <alignment horizontal="right" vertical="center"/>
    </xf>
    <xf numFmtId="165" fontId="21" fillId="0" borderId="0" xfId="46" applyFont="1" applyFill="1" applyBorder="1" applyAlignment="1">
      <alignment horizontal="right" vertical="center"/>
    </xf>
    <xf numFmtId="43" fontId="20" fillId="0" borderId="0" xfId="45" applyFont="1" applyFill="1" applyBorder="1" applyAlignment="1">
      <alignment vertical="center"/>
    </xf>
    <xf numFmtId="166" fontId="21" fillId="0" borderId="11" xfId="46" applyNumberFormat="1" applyFont="1" applyFill="1" applyBorder="1" applyAlignment="1">
      <alignment horizontal="right" vertical="center"/>
    </xf>
    <xf numFmtId="0" fontId="25" fillId="0" borderId="0" xfId="44" applyFon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3" fillId="0" borderId="13" xfId="44" applyFont="1" applyBorder="1" applyAlignment="1">
      <alignment vertical="center"/>
    </xf>
    <xf numFmtId="0" fontId="23" fillId="0" borderId="13" xfId="44" applyFont="1" applyBorder="1" applyAlignment="1">
      <alignment horizontal="center" vertical="center"/>
    </xf>
    <xf numFmtId="0" fontId="23" fillId="0" borderId="13" xfId="44" applyFont="1" applyBorder="1" applyAlignment="1">
      <alignment horizontal="right" vertical="center"/>
    </xf>
    <xf numFmtId="0" fontId="26" fillId="0" borderId="0" xfId="47" applyFont="1" applyAlignment="1">
      <alignment horizontal="center" vertical="center"/>
    </xf>
    <xf numFmtId="0" fontId="20" fillId="0" borderId="0" xfId="47" applyFont="1"/>
    <xf numFmtId="43" fontId="25" fillId="0" borderId="0" xfId="45" applyFont="1" applyFill="1" applyAlignment="1">
      <alignment vertical="center"/>
    </xf>
    <xf numFmtId="0" fontId="24" fillId="0" borderId="0" xfId="44" applyFont="1" applyAlignment="1">
      <alignment horizontal="center" vertical="center"/>
    </xf>
    <xf numFmtId="1" fontId="33" fillId="34" borderId="10" xfId="51" applyNumberFormat="1" applyFont="1" applyFill="1" applyBorder="1" applyAlignment="1">
      <alignment horizontal="center" vertical="center"/>
    </xf>
    <xf numFmtId="43" fontId="20" fillId="0" borderId="0" xfId="48" applyFont="1" applyAlignment="1">
      <alignment vertical="center"/>
    </xf>
    <xf numFmtId="167" fontId="20" fillId="0" borderId="0" xfId="48" applyNumberFormat="1" applyFont="1" applyAlignment="1">
      <alignment horizontal="right" vertical="center"/>
    </xf>
    <xf numFmtId="167" fontId="23" fillId="0" borderId="13" xfId="48" applyNumberFormat="1" applyFont="1" applyBorder="1" applyAlignment="1">
      <alignment horizontal="right" vertical="center"/>
    </xf>
    <xf numFmtId="167" fontId="20" fillId="0" borderId="0" xfId="48" applyNumberFormat="1" applyFont="1" applyAlignment="1">
      <alignment horizontal="center" vertical="center"/>
    </xf>
    <xf numFmtId="167" fontId="20" fillId="0" borderId="0" xfId="48" applyNumberFormat="1" applyFont="1" applyAlignment="1">
      <alignment horizontal="centerContinuous" vertical="center"/>
    </xf>
    <xf numFmtId="167" fontId="20" fillId="0" borderId="0" xfId="48" applyNumberFormat="1" applyFont="1" applyAlignment="1">
      <alignment vertical="center"/>
    </xf>
    <xf numFmtId="167" fontId="23" fillId="0" borderId="13" xfId="48" applyNumberFormat="1" applyFont="1" applyBorder="1" applyAlignment="1">
      <alignment vertical="center"/>
    </xf>
    <xf numFmtId="167" fontId="20" fillId="0" borderId="0" xfId="47" applyNumberFormat="1" applyFont="1" applyAlignment="1">
      <alignment vertical="center"/>
    </xf>
    <xf numFmtId="167" fontId="20" fillId="0" borderId="14" xfId="47" applyNumberFormat="1" applyFont="1" applyBorder="1" applyAlignment="1">
      <alignment horizontal="center" vertical="center"/>
    </xf>
    <xf numFmtId="43" fontId="20" fillId="0" borderId="0" xfId="48" applyFont="1" applyFill="1" applyAlignment="1">
      <alignment vertical="center"/>
    </xf>
    <xf numFmtId="167" fontId="20" fillId="0" borderId="0" xfId="48" applyNumberFormat="1" applyFont="1" applyBorder="1" applyAlignment="1">
      <alignment horizontal="right" vertical="center"/>
    </xf>
    <xf numFmtId="167" fontId="20" fillId="0" borderId="0" xfId="48" applyNumberFormat="1" applyFont="1" applyBorder="1" applyAlignment="1">
      <alignment horizontal="centerContinuous" vertical="center"/>
    </xf>
    <xf numFmtId="167" fontId="20" fillId="0" borderId="0" xfId="48" applyNumberFormat="1" applyFont="1" applyBorder="1" applyAlignment="1">
      <alignment vertical="center"/>
    </xf>
    <xf numFmtId="0" fontId="21" fillId="0" borderId="0" xfId="44" applyFont="1" applyAlignment="1">
      <alignment horizontal="center" vertical="center"/>
    </xf>
    <xf numFmtId="43" fontId="20" fillId="0" borderId="15" xfId="45" applyFont="1" applyFill="1" applyBorder="1" applyAlignment="1">
      <alignment vertical="center"/>
    </xf>
    <xf numFmtId="0" fontId="20" fillId="0" borderId="18" xfId="44" applyFont="1" applyBorder="1" applyAlignment="1">
      <alignment vertical="center"/>
    </xf>
    <xf numFmtId="4" fontId="21" fillId="0" borderId="0" xfId="44" applyNumberFormat="1" applyFont="1" applyAlignment="1">
      <alignment horizontal="right" vertical="center"/>
    </xf>
    <xf numFmtId="4" fontId="21" fillId="0" borderId="0" xfId="44" applyNumberFormat="1" applyFont="1" applyAlignment="1">
      <alignment vertical="center"/>
    </xf>
    <xf numFmtId="0" fontId="21" fillId="0" borderId="18" xfId="44" applyFont="1" applyBorder="1" applyAlignment="1">
      <alignment vertical="center"/>
    </xf>
    <xf numFmtId="49" fontId="21" fillId="0" borderId="0" xfId="44" applyNumberFormat="1" applyFont="1" applyAlignment="1">
      <alignment horizontal="center" vertical="center"/>
    </xf>
    <xf numFmtId="4" fontId="20" fillId="0" borderId="0" xfId="44" applyNumberFormat="1" applyFont="1" applyAlignment="1">
      <alignment vertical="center"/>
    </xf>
    <xf numFmtId="3" fontId="20" fillId="0" borderId="0" xfId="44" applyNumberFormat="1" applyFont="1" applyAlignment="1">
      <alignment horizontal="right" vertical="center"/>
    </xf>
    <xf numFmtId="3" fontId="20" fillId="0" borderId="18" xfId="44" applyNumberFormat="1" applyFont="1" applyBorder="1" applyAlignment="1">
      <alignment vertical="center"/>
    </xf>
    <xf numFmtId="0" fontId="20" fillId="0" borderId="19" xfId="44" applyFont="1" applyBorder="1" applyAlignment="1">
      <alignment vertical="center"/>
    </xf>
    <xf numFmtId="0" fontId="20" fillId="0" borderId="14" xfId="44" applyFont="1" applyBorder="1" applyAlignment="1">
      <alignment horizontal="center" vertical="center"/>
    </xf>
    <xf numFmtId="0" fontId="23" fillId="0" borderId="17" xfId="44" applyFont="1" applyBorder="1" applyAlignment="1">
      <alignment vertical="center"/>
    </xf>
    <xf numFmtId="0" fontId="23" fillId="0" borderId="0" xfId="44" applyFont="1" applyAlignment="1">
      <alignment vertical="center"/>
    </xf>
    <xf numFmtId="0" fontId="23" fillId="0" borderId="0" xfId="44" applyFont="1" applyAlignment="1">
      <alignment horizontal="center" vertical="center"/>
    </xf>
    <xf numFmtId="167" fontId="23" fillId="0" borderId="0" xfId="48" applyNumberFormat="1" applyFont="1" applyBorder="1" applyAlignment="1">
      <alignment horizontal="right" vertical="center"/>
    </xf>
    <xf numFmtId="167" fontId="23" fillId="0" borderId="0" xfId="48" applyNumberFormat="1" applyFont="1" applyBorder="1" applyAlignment="1">
      <alignment horizontal="center" vertical="center"/>
    </xf>
    <xf numFmtId="167" fontId="23" fillId="0" borderId="0" xfId="48" applyNumberFormat="1" applyFont="1" applyBorder="1" applyAlignment="1">
      <alignment vertical="center"/>
    </xf>
    <xf numFmtId="0" fontId="23" fillId="0" borderId="18" xfId="44" applyFont="1" applyBorder="1" applyAlignment="1">
      <alignment vertical="center"/>
    </xf>
    <xf numFmtId="0" fontId="27" fillId="0" borderId="0" xfId="44" applyFont="1" applyAlignment="1">
      <alignment vertical="center"/>
    </xf>
    <xf numFmtId="0" fontId="27" fillId="0" borderId="0" xfId="44" applyFont="1" applyAlignment="1">
      <alignment horizontal="center" vertical="center"/>
    </xf>
    <xf numFmtId="167" fontId="27" fillId="0" borderId="0" xfId="48" applyNumberFormat="1" applyFont="1" applyBorder="1" applyAlignment="1">
      <alignment horizontal="right" vertical="center"/>
    </xf>
    <xf numFmtId="167" fontId="27" fillId="0" borderId="0" xfId="48" applyNumberFormat="1" applyFont="1" applyBorder="1" applyAlignment="1">
      <alignment horizontal="center" vertical="center"/>
    </xf>
    <xf numFmtId="167" fontId="27" fillId="0" borderId="0" xfId="48" applyNumberFormat="1" applyFont="1" applyBorder="1" applyAlignment="1">
      <alignment vertical="center"/>
    </xf>
    <xf numFmtId="0" fontId="27" fillId="0" borderId="19" xfId="44" applyFont="1" applyBorder="1" applyAlignment="1">
      <alignment horizontal="left" vertical="center"/>
    </xf>
    <xf numFmtId="0" fontId="27" fillId="0" borderId="14" xfId="44" applyFont="1" applyBorder="1" applyAlignment="1">
      <alignment horizontal="left" vertical="center"/>
    </xf>
    <xf numFmtId="0" fontId="27" fillId="0" borderId="14" xfId="44" applyFont="1" applyBorder="1" applyAlignment="1">
      <alignment vertical="center"/>
    </xf>
    <xf numFmtId="0" fontId="27" fillId="0" borderId="20" xfId="44" applyFont="1" applyBorder="1" applyAlignment="1">
      <alignment vertical="center"/>
    </xf>
    <xf numFmtId="43" fontId="20" fillId="0" borderId="21" xfId="45" applyFont="1" applyFill="1" applyBorder="1" applyAlignment="1">
      <alignment vertical="center"/>
    </xf>
    <xf numFmtId="0" fontId="27" fillId="0" borderId="0" xfId="44" applyFont="1"/>
    <xf numFmtId="0" fontId="25" fillId="0" borderId="0" xfId="44" applyFont="1" applyAlignment="1">
      <alignment horizontal="center" vertical="center"/>
    </xf>
    <xf numFmtId="167" fontId="25" fillId="0" borderId="0" xfId="48" applyNumberFormat="1" applyFont="1" applyBorder="1" applyAlignment="1">
      <alignment horizontal="center" vertical="center"/>
    </xf>
    <xf numFmtId="43" fontId="25" fillId="0" borderId="0" xfId="45" applyFont="1" applyFill="1" applyAlignment="1">
      <alignment horizontal="center" vertical="center"/>
    </xf>
    <xf numFmtId="0" fontId="24" fillId="0" borderId="0" xfId="48" applyNumberFormat="1" applyFont="1" applyBorder="1" applyAlignment="1">
      <alignment horizontal="center" vertical="center"/>
    </xf>
    <xf numFmtId="0" fontId="24" fillId="0" borderId="17" xfId="44" applyFont="1" applyBorder="1" applyAlignment="1">
      <alignment horizontal="center" vertical="center"/>
    </xf>
    <xf numFmtId="167" fontId="25" fillId="0" borderId="0" xfId="48" applyNumberFormat="1" applyFont="1" applyBorder="1" applyAlignment="1">
      <alignment horizontal="right" vertical="center"/>
    </xf>
    <xf numFmtId="3" fontId="25" fillId="0" borderId="0" xfId="44" applyNumberFormat="1" applyFont="1" applyAlignment="1">
      <alignment horizontal="center" vertical="center"/>
    </xf>
    <xf numFmtId="0" fontId="25" fillId="0" borderId="17" xfId="44" applyFont="1" applyBorder="1" applyAlignment="1">
      <alignment vertical="center"/>
    </xf>
    <xf numFmtId="167" fontId="25" fillId="0" borderId="0" xfId="48" applyNumberFormat="1" applyFont="1" applyBorder="1" applyAlignment="1">
      <alignment horizontal="centerContinuous" vertical="center"/>
    </xf>
    <xf numFmtId="0" fontId="25" fillId="0" borderId="0" xfId="44" applyFont="1" applyAlignment="1">
      <alignment horizontal="centerContinuous" vertical="center"/>
    </xf>
    <xf numFmtId="167" fontId="25" fillId="0" borderId="0" xfId="48" applyNumberFormat="1" applyFont="1" applyBorder="1" applyAlignment="1">
      <alignment vertical="center"/>
    </xf>
    <xf numFmtId="4" fontId="25" fillId="0" borderId="0" xfId="44" applyNumberFormat="1" applyFont="1" applyAlignment="1">
      <alignment horizontal="center" vertical="center"/>
    </xf>
    <xf numFmtId="0" fontId="24" fillId="0" borderId="0" xfId="44" applyFont="1" applyAlignment="1">
      <alignment horizontal="left" vertical="center"/>
    </xf>
    <xf numFmtId="167" fontId="24" fillId="0" borderId="11" xfId="48" applyNumberFormat="1" applyFont="1" applyBorder="1" applyAlignment="1">
      <alignment horizontal="right" vertical="center"/>
    </xf>
    <xf numFmtId="4" fontId="24" fillId="0" borderId="0" xfId="44" applyNumberFormat="1" applyFont="1" applyAlignment="1">
      <alignment horizontal="center" vertical="center"/>
    </xf>
    <xf numFmtId="4" fontId="24" fillId="0" borderId="0" xfId="44" applyNumberFormat="1" applyFont="1" applyAlignment="1">
      <alignment horizontal="right" vertical="center"/>
    </xf>
    <xf numFmtId="165" fontId="24" fillId="0" borderId="11" xfId="46" applyFont="1" applyFill="1" applyBorder="1" applyAlignment="1">
      <alignment horizontal="right" vertical="center"/>
    </xf>
    <xf numFmtId="3" fontId="24" fillId="0" borderId="0" xfId="44" applyNumberFormat="1" applyFont="1" applyAlignment="1">
      <alignment horizontal="right" vertical="center"/>
    </xf>
    <xf numFmtId="167" fontId="24" fillId="0" borderId="11" xfId="48" applyNumberFormat="1" applyFont="1" applyBorder="1" applyAlignment="1">
      <alignment vertical="center"/>
    </xf>
    <xf numFmtId="4" fontId="24" fillId="0" borderId="11" xfId="44" applyNumberFormat="1" applyFont="1" applyBorder="1" applyAlignment="1">
      <alignment vertical="center"/>
    </xf>
    <xf numFmtId="167" fontId="27" fillId="0" borderId="0" xfId="48" applyNumberFormat="1" applyFont="1" applyBorder="1" applyAlignment="1">
      <alignment horizontal="right" vertical="center" wrapText="1"/>
    </xf>
    <xf numFmtId="4" fontId="25" fillId="0" borderId="0" xfId="46" applyNumberFormat="1" applyFont="1" applyFill="1" applyBorder="1" applyAlignment="1">
      <alignment horizontal="center" vertical="center"/>
    </xf>
    <xf numFmtId="4" fontId="25" fillId="0" borderId="0" xfId="46" applyNumberFormat="1" applyFont="1" applyFill="1" applyBorder="1" applyAlignment="1">
      <alignment horizontal="right" vertical="center"/>
    </xf>
    <xf numFmtId="165" fontId="25" fillId="0" borderId="0" xfId="46" applyFont="1" applyFill="1" applyBorder="1" applyAlignment="1">
      <alignment horizontal="right" vertical="center"/>
    </xf>
    <xf numFmtId="166" fontId="25" fillId="0" borderId="0" xfId="46" applyNumberFormat="1" applyFont="1" applyFill="1" applyBorder="1" applyAlignment="1">
      <alignment horizontal="right" vertical="center"/>
    </xf>
    <xf numFmtId="0" fontId="25" fillId="0" borderId="0" xfId="44" applyFont="1" applyAlignment="1">
      <alignment horizontal="right" vertical="center"/>
    </xf>
    <xf numFmtId="167" fontId="25" fillId="0" borderId="0" xfId="48" applyNumberFormat="1" applyFont="1" applyBorder="1" applyAlignment="1">
      <alignment horizontal="right" vertical="center" wrapText="1"/>
    </xf>
    <xf numFmtId="4" fontId="25" fillId="0" borderId="0" xfId="44" applyNumberFormat="1" applyFont="1" applyAlignment="1">
      <alignment vertical="center"/>
    </xf>
    <xf numFmtId="4" fontId="25" fillId="0" borderId="0" xfId="44" applyNumberFormat="1" applyFont="1" applyAlignment="1">
      <alignment horizontal="centerContinuous" vertical="center"/>
    </xf>
    <xf numFmtId="167" fontId="25" fillId="0" borderId="0" xfId="48" applyNumberFormat="1" applyFont="1" applyFill="1" applyBorder="1" applyAlignment="1">
      <alignment horizontal="right" vertical="center"/>
    </xf>
    <xf numFmtId="4" fontId="24" fillId="0" borderId="11" xfId="44" applyNumberFormat="1" applyFont="1" applyBorder="1" applyAlignment="1">
      <alignment horizontal="right" vertical="center"/>
    </xf>
    <xf numFmtId="4" fontId="24" fillId="0" borderId="0" xfId="46" applyNumberFormat="1" applyFont="1" applyFill="1" applyBorder="1" applyAlignment="1">
      <alignment vertical="center"/>
    </xf>
    <xf numFmtId="4" fontId="24" fillId="0" borderId="11" xfId="46" applyNumberFormat="1" applyFont="1" applyFill="1" applyBorder="1" applyAlignment="1">
      <alignment vertical="center"/>
    </xf>
    <xf numFmtId="4" fontId="25" fillId="0" borderId="0" xfId="46" applyNumberFormat="1" applyFont="1" applyFill="1" applyBorder="1" applyAlignment="1">
      <alignment vertical="center"/>
    </xf>
    <xf numFmtId="0" fontId="24" fillId="0" borderId="0" xfId="44" applyFont="1" applyAlignment="1">
      <alignment vertical="center"/>
    </xf>
    <xf numFmtId="167" fontId="24" fillId="0" borderId="11" xfId="48" applyNumberFormat="1" applyFont="1" applyFill="1" applyBorder="1" applyAlignment="1">
      <alignment vertical="center"/>
    </xf>
    <xf numFmtId="4" fontId="24" fillId="0" borderId="0" xfId="46" applyNumberFormat="1" applyFont="1" applyFill="1" applyBorder="1" applyAlignment="1">
      <alignment horizontal="center" vertical="center"/>
    </xf>
    <xf numFmtId="167" fontId="24" fillId="0" borderId="0" xfId="48" applyNumberFormat="1" applyFont="1" applyFill="1" applyBorder="1" applyAlignment="1">
      <alignment vertical="center"/>
    </xf>
    <xf numFmtId="165" fontId="24" fillId="0" borderId="0" xfId="46" applyFont="1" applyFill="1" applyBorder="1" applyAlignment="1">
      <alignment horizontal="right" vertical="center"/>
    </xf>
    <xf numFmtId="0" fontId="24" fillId="0" borderId="0" xfId="44" applyFont="1" applyAlignment="1">
      <alignment horizontal="center"/>
    </xf>
    <xf numFmtId="4" fontId="25" fillId="0" borderId="0" xfId="44" applyNumberFormat="1" applyFont="1" applyAlignment="1">
      <alignment horizontal="right" vertical="center"/>
    </xf>
    <xf numFmtId="3" fontId="25" fillId="0" borderId="0" xfId="44" applyNumberFormat="1" applyFont="1" applyAlignment="1">
      <alignment horizontal="right" vertical="center"/>
    </xf>
    <xf numFmtId="4" fontId="24" fillId="0" borderId="12" xfId="44" applyNumberFormat="1" applyFont="1" applyBorder="1" applyAlignment="1">
      <alignment horizontal="right" vertical="center"/>
    </xf>
    <xf numFmtId="4" fontId="24" fillId="0" borderId="12" xfId="44" applyNumberFormat="1" applyFont="1" applyBorder="1" applyAlignment="1">
      <alignment vertical="center"/>
    </xf>
    <xf numFmtId="167" fontId="24" fillId="0" borderId="0" xfId="48" applyNumberFormat="1" applyFont="1" applyBorder="1" applyAlignment="1">
      <alignment vertical="center"/>
    </xf>
    <xf numFmtId="167" fontId="24" fillId="0" borderId="12" xfId="48" applyNumberFormat="1" applyFont="1" applyBorder="1" applyAlignment="1">
      <alignment horizontal="right" vertical="center"/>
    </xf>
    <xf numFmtId="167" fontId="24" fillId="0" borderId="12" xfId="48" applyNumberFormat="1" applyFont="1" applyBorder="1" applyAlignment="1">
      <alignment vertical="center"/>
    </xf>
    <xf numFmtId="167" fontId="24" fillId="0" borderId="0" xfId="48" applyNumberFormat="1" applyFont="1" applyBorder="1" applyAlignment="1">
      <alignment horizontal="right" vertical="center"/>
    </xf>
    <xf numFmtId="4" fontId="24" fillId="0" borderId="0" xfId="46" applyNumberFormat="1" applyFont="1" applyFill="1" applyBorder="1" applyAlignment="1">
      <alignment horizontal="right" vertical="center"/>
    </xf>
    <xf numFmtId="4" fontId="24" fillId="0" borderId="11" xfId="46" applyNumberFormat="1" applyFont="1" applyFill="1" applyBorder="1" applyAlignment="1">
      <alignment horizontal="right" vertical="center"/>
    </xf>
    <xf numFmtId="166" fontId="24" fillId="0" borderId="0" xfId="46" applyNumberFormat="1" applyFont="1" applyFill="1" applyBorder="1" applyAlignment="1">
      <alignment horizontal="right" vertical="center"/>
    </xf>
    <xf numFmtId="167" fontId="24" fillId="0" borderId="11" xfId="48" applyNumberFormat="1" applyFont="1" applyFill="1" applyBorder="1" applyAlignment="1">
      <alignment horizontal="right" vertical="center"/>
    </xf>
    <xf numFmtId="0" fontId="25" fillId="0" borderId="14" xfId="44" applyFont="1" applyBorder="1" applyAlignment="1">
      <alignment vertical="center"/>
    </xf>
    <xf numFmtId="167" fontId="25" fillId="0" borderId="14" xfId="48" applyNumberFormat="1" applyFont="1" applyBorder="1" applyAlignment="1">
      <alignment horizontal="right" vertical="center"/>
    </xf>
    <xf numFmtId="0" fontId="25" fillId="0" borderId="14" xfId="44" applyFont="1" applyBorder="1" applyAlignment="1">
      <alignment horizontal="right" vertical="center"/>
    </xf>
    <xf numFmtId="167" fontId="25" fillId="0" borderId="14" xfId="48" applyNumberFormat="1" applyFont="1" applyBorder="1" applyAlignment="1">
      <alignment vertical="center"/>
    </xf>
    <xf numFmtId="0" fontId="25" fillId="0" borderId="0" xfId="44" applyFont="1" applyAlignment="1">
      <alignment horizontal="center" vertical="top"/>
    </xf>
    <xf numFmtId="0" fontId="24" fillId="0" borderId="0" xfId="48" applyNumberFormat="1" applyFont="1" applyBorder="1" applyAlignment="1">
      <alignment horizontal="center" vertical="top"/>
    </xf>
    <xf numFmtId="0" fontId="25" fillId="0" borderId="0" xfId="45" applyNumberFormat="1" applyFont="1" applyFill="1" applyAlignment="1">
      <alignment horizontal="center" vertical="top"/>
    </xf>
    <xf numFmtId="0" fontId="25" fillId="0" borderId="0" xfId="44" applyFont="1" applyAlignment="1">
      <alignment horizontal="center"/>
    </xf>
    <xf numFmtId="167" fontId="25" fillId="0" borderId="0" xfId="48" applyNumberFormat="1" applyFont="1" applyBorder="1" applyAlignment="1">
      <alignment horizontal="center"/>
    </xf>
    <xf numFmtId="43" fontId="25" fillId="0" borderId="0" xfId="45" applyFont="1" applyFill="1" applyAlignment="1">
      <alignment horizontal="center"/>
    </xf>
    <xf numFmtId="0" fontId="20" fillId="0" borderId="15" xfId="44" applyFont="1" applyBorder="1" applyAlignment="1">
      <alignment vertical="center"/>
    </xf>
    <xf numFmtId="0" fontId="20" fillId="0" borderId="13" xfId="44" applyFont="1" applyBorder="1" applyAlignment="1">
      <alignment vertical="center"/>
    </xf>
    <xf numFmtId="0" fontId="20" fillId="0" borderId="13" xfId="44" applyFont="1" applyBorder="1" applyAlignment="1">
      <alignment horizontal="center" vertical="center"/>
    </xf>
    <xf numFmtId="167" fontId="20" fillId="0" borderId="13" xfId="48" applyNumberFormat="1" applyFont="1" applyBorder="1" applyAlignment="1">
      <alignment horizontal="right" vertical="center"/>
    </xf>
    <xf numFmtId="0" fontId="20" fillId="0" borderId="13" xfId="44" applyFont="1" applyBorder="1" applyAlignment="1">
      <alignment horizontal="right" vertical="center"/>
    </xf>
    <xf numFmtId="167" fontId="20" fillId="0" borderId="13" xfId="48" applyNumberFormat="1" applyFont="1" applyBorder="1" applyAlignment="1">
      <alignment vertical="center"/>
    </xf>
    <xf numFmtId="3" fontId="20" fillId="0" borderId="16" xfId="44" applyNumberFormat="1" applyFont="1" applyBorder="1" applyAlignment="1">
      <alignment vertical="center"/>
    </xf>
    <xf numFmtId="0" fontId="23" fillId="0" borderId="0" xfId="44" applyFont="1" applyAlignment="1">
      <alignment horizontal="right" vertical="center"/>
    </xf>
    <xf numFmtId="167" fontId="23" fillId="0" borderId="0" xfId="48" applyNumberFormat="1" applyFont="1" applyBorder="1" applyAlignment="1">
      <alignment horizontal="centerContinuous" vertical="center"/>
    </xf>
    <xf numFmtId="0" fontId="23" fillId="0" borderId="0" xfId="44" applyFont="1" applyAlignment="1">
      <alignment horizontal="centerContinuous" vertical="center"/>
    </xf>
    <xf numFmtId="3" fontId="23" fillId="0" borderId="18" xfId="44" applyNumberFormat="1" applyFont="1" applyBorder="1" applyAlignment="1">
      <alignment vertical="center"/>
    </xf>
    <xf numFmtId="0" fontId="30" fillId="0" borderId="0" xfId="44" applyFont="1" applyAlignment="1">
      <alignment horizontal="center" vertical="center"/>
    </xf>
    <xf numFmtId="0" fontId="23" fillId="0" borderId="0" xfId="47" applyFont="1" applyAlignment="1">
      <alignment horizontal="center" vertical="center"/>
    </xf>
    <xf numFmtId="0" fontId="23" fillId="0" borderId="14" xfId="44" applyFont="1" applyBorder="1" applyAlignment="1">
      <alignment vertical="center"/>
    </xf>
    <xf numFmtId="0" fontId="23" fillId="0" borderId="20" xfId="44" applyFont="1" applyBorder="1" applyAlignment="1">
      <alignment vertical="center"/>
    </xf>
    <xf numFmtId="3" fontId="21" fillId="0" borderId="0" xfId="44" applyNumberFormat="1" applyFont="1" applyAlignment="1">
      <alignment vertical="center"/>
    </xf>
    <xf numFmtId="49" fontId="20" fillId="0" borderId="0" xfId="44" applyNumberFormat="1" applyFont="1" applyAlignment="1">
      <alignment horizontal="center" vertical="center"/>
    </xf>
    <xf numFmtId="0" fontId="32" fillId="0" borderId="0" xfId="44" applyFont="1" applyAlignment="1">
      <alignment horizontal="center" vertical="center"/>
    </xf>
    <xf numFmtId="3" fontId="29" fillId="0" borderId="0" xfId="44" applyNumberFormat="1" applyFont="1" applyAlignment="1">
      <alignment vertical="center"/>
    </xf>
    <xf numFmtId="167" fontId="28" fillId="0" borderId="0" xfId="48" applyNumberFormat="1" applyFont="1" applyBorder="1"/>
    <xf numFmtId="167" fontId="24" fillId="0" borderId="0" xfId="48" applyNumberFormat="1" applyFont="1" applyBorder="1" applyAlignment="1">
      <alignment horizontal="center" vertical="center"/>
    </xf>
    <xf numFmtId="3" fontId="24" fillId="0" borderId="0" xfId="44" applyNumberFormat="1" applyFont="1" applyAlignment="1">
      <alignment horizontal="center" vertical="center"/>
    </xf>
    <xf numFmtId="0" fontId="24" fillId="0" borderId="17" xfId="44" applyFont="1" applyBorder="1" applyAlignment="1">
      <alignment vertical="center"/>
    </xf>
    <xf numFmtId="167" fontId="24" fillId="0" borderId="0" xfId="48" applyNumberFormat="1" applyFont="1" applyFill="1" applyBorder="1" applyAlignment="1">
      <alignment horizontal="right" vertical="center"/>
    </xf>
    <xf numFmtId="166" fontId="25" fillId="0" borderId="0" xfId="46" applyNumberFormat="1" applyFont="1" applyFill="1" applyBorder="1" applyAlignment="1">
      <alignment horizontal="center" vertical="center"/>
    </xf>
    <xf numFmtId="167" fontId="27" fillId="0" borderId="0" xfId="48" applyNumberFormat="1" applyFont="1" applyFill="1" applyBorder="1" applyAlignment="1">
      <alignment horizontal="right" vertical="center" wrapText="1"/>
    </xf>
    <xf numFmtId="167" fontId="25" fillId="0" borderId="0" xfId="48" applyNumberFormat="1" applyFont="1" applyFill="1" applyBorder="1" applyAlignment="1">
      <alignment vertical="center"/>
    </xf>
    <xf numFmtId="165" fontId="25" fillId="0" borderId="0" xfId="46" applyFont="1" applyFill="1" applyBorder="1" applyAlignment="1">
      <alignment vertical="center"/>
    </xf>
    <xf numFmtId="0" fontId="35" fillId="0" borderId="0" xfId="44" applyFont="1" applyAlignment="1">
      <alignment vertical="center"/>
    </xf>
    <xf numFmtId="167" fontId="35" fillId="0" borderId="0" xfId="48" applyNumberFormat="1" applyFont="1" applyBorder="1" applyAlignment="1">
      <alignment vertical="center"/>
    </xf>
    <xf numFmtId="0" fontId="25" fillId="0" borderId="0" xfId="44" applyFont="1" applyAlignment="1">
      <alignment vertical="center" wrapText="1"/>
    </xf>
    <xf numFmtId="0" fontId="25" fillId="0" borderId="0" xfId="44" applyFont="1" applyAlignment="1">
      <alignment horizontal="left" vertical="center" wrapText="1"/>
    </xf>
    <xf numFmtId="165" fontId="24" fillId="0" borderId="0" xfId="46" applyFont="1" applyFill="1" applyBorder="1" applyAlignment="1">
      <alignment vertical="center"/>
    </xf>
    <xf numFmtId="43" fontId="25" fillId="0" borderId="0" xfId="45" applyFont="1" applyFill="1" applyBorder="1" applyAlignment="1">
      <alignment vertical="center"/>
    </xf>
    <xf numFmtId="165" fontId="24" fillId="0" borderId="0" xfId="46" applyFont="1" applyFill="1" applyBorder="1" applyAlignment="1">
      <alignment horizontal="center" vertical="center"/>
    </xf>
    <xf numFmtId="0" fontId="33" fillId="0" borderId="17" xfId="44" applyFont="1" applyBorder="1"/>
    <xf numFmtId="0" fontId="37" fillId="0" borderId="0" xfId="44" applyFont="1" applyAlignment="1">
      <alignment horizontal="center"/>
    </xf>
    <xf numFmtId="0" fontId="37" fillId="0" borderId="0" xfId="44" applyFont="1" applyAlignment="1">
      <alignment wrapText="1"/>
    </xf>
    <xf numFmtId="0" fontId="33" fillId="0" borderId="0" xfId="44" applyFont="1"/>
    <xf numFmtId="0" fontId="33" fillId="0" borderId="18" xfId="44" applyFont="1" applyBorder="1"/>
    <xf numFmtId="0" fontId="19" fillId="0" borderId="0" xfId="44"/>
    <xf numFmtId="43" fontId="19" fillId="0" borderId="0" xfId="48" applyFont="1" applyAlignment="1"/>
    <xf numFmtId="0" fontId="33" fillId="0" borderId="17" xfId="44" applyFont="1" applyBorder="1" applyAlignment="1">
      <alignment vertical="center"/>
    </xf>
    <xf numFmtId="0" fontId="33" fillId="0" borderId="0" xfId="44" applyFont="1" applyAlignment="1">
      <alignment vertical="center"/>
    </xf>
    <xf numFmtId="167" fontId="33" fillId="0" borderId="0" xfId="48" applyNumberFormat="1" applyFont="1" applyBorder="1" applyAlignment="1">
      <alignment vertical="center"/>
    </xf>
    <xf numFmtId="0" fontId="33" fillId="0" borderId="0" xfId="44" applyFont="1" applyAlignment="1">
      <alignment horizontal="left" vertical="center"/>
    </xf>
    <xf numFmtId="0" fontId="33" fillId="0" borderId="18" xfId="44" applyFont="1" applyBorder="1" applyAlignment="1">
      <alignment vertical="center"/>
    </xf>
    <xf numFmtId="43" fontId="19" fillId="0" borderId="0" xfId="45" applyFont="1" applyFill="1" applyAlignment="1">
      <alignment vertical="center"/>
    </xf>
    <xf numFmtId="43" fontId="19" fillId="0" borderId="0" xfId="48" applyFont="1" applyFill="1" applyAlignment="1">
      <alignment vertical="center"/>
    </xf>
    <xf numFmtId="0" fontId="33" fillId="0" borderId="0" xfId="47" applyFont="1" applyAlignment="1">
      <alignment horizontal="center" vertical="center"/>
    </xf>
    <xf numFmtId="167" fontId="33" fillId="0" borderId="0" xfId="48" applyNumberFormat="1" applyFont="1" applyBorder="1" applyAlignment="1">
      <alignment horizontal="right" vertical="center"/>
    </xf>
    <xf numFmtId="0" fontId="19" fillId="0" borderId="0" xfId="44" applyAlignment="1">
      <alignment vertical="center"/>
    </xf>
    <xf numFmtId="43" fontId="19" fillId="0" borderId="0" xfId="48" applyFont="1" applyAlignment="1">
      <alignment vertical="center"/>
    </xf>
    <xf numFmtId="0" fontId="24" fillId="0" borderId="18" xfId="44" applyFont="1" applyBorder="1" applyAlignment="1">
      <alignment horizontal="center" vertical="center"/>
    </xf>
    <xf numFmtId="43" fontId="24" fillId="0" borderId="0" xfId="48" applyFont="1" applyAlignment="1">
      <alignment horizontal="center" vertical="center"/>
    </xf>
    <xf numFmtId="0" fontId="23" fillId="0" borderId="0" xfId="44" applyFont="1"/>
    <xf numFmtId="0" fontId="20" fillId="0" borderId="0" xfId="44" applyFont="1"/>
    <xf numFmtId="43" fontId="20" fillId="0" borderId="0" xfId="48" applyFont="1" applyAlignment="1"/>
    <xf numFmtId="0" fontId="23" fillId="0" borderId="17" xfId="44" applyFont="1" applyBorder="1" applyAlignment="1">
      <alignment vertical="top"/>
    </xf>
    <xf numFmtId="0" fontId="23" fillId="0" borderId="0" xfId="44" applyFont="1" applyAlignment="1">
      <alignment vertical="top"/>
    </xf>
    <xf numFmtId="0" fontId="23" fillId="0" borderId="18" xfId="44" applyFont="1" applyBorder="1" applyAlignment="1">
      <alignment vertical="top"/>
    </xf>
    <xf numFmtId="0" fontId="20" fillId="0" borderId="0" xfId="44" applyFont="1" applyAlignment="1">
      <alignment vertical="top"/>
    </xf>
    <xf numFmtId="43" fontId="20" fillId="0" borderId="0" xfId="48" applyFont="1" applyAlignment="1">
      <alignment vertical="top"/>
    </xf>
    <xf numFmtId="0" fontId="23" fillId="0" borderId="0" xfId="44" applyFont="1" applyAlignment="1">
      <alignment horizontal="left" vertical="top"/>
    </xf>
    <xf numFmtId="0" fontId="30" fillId="0" borderId="0" xfId="44" applyFont="1" applyAlignment="1">
      <alignment horizontal="center" vertical="top"/>
    </xf>
    <xf numFmtId="43" fontId="20" fillId="0" borderId="0" xfId="45" applyFont="1" applyFill="1" applyAlignment="1">
      <alignment vertical="top"/>
    </xf>
    <xf numFmtId="43" fontId="20" fillId="0" borderId="0" xfId="48" applyFont="1" applyFill="1" applyAlignment="1">
      <alignment vertical="top"/>
    </xf>
    <xf numFmtId="0" fontId="24" fillId="0" borderId="17" xfId="44" applyFont="1" applyBorder="1"/>
    <xf numFmtId="0" fontId="24" fillId="0" borderId="0" xfId="44" applyFont="1"/>
    <xf numFmtId="49" fontId="21" fillId="0" borderId="0" xfId="44" applyNumberFormat="1" applyFont="1" applyAlignment="1">
      <alignment horizontal="center"/>
    </xf>
    <xf numFmtId="167" fontId="24" fillId="0" borderId="0" xfId="48" applyNumberFormat="1" applyFont="1" applyFill="1" applyBorder="1" applyAlignment="1">
      <alignment horizontal="right"/>
    </xf>
    <xf numFmtId="4" fontId="25" fillId="0" borderId="0" xfId="44" applyNumberFormat="1" applyFont="1" applyAlignment="1">
      <alignment horizontal="center"/>
    </xf>
    <xf numFmtId="4" fontId="25" fillId="0" borderId="0" xfId="46" applyNumberFormat="1" applyFont="1" applyFill="1" applyBorder="1" applyAlignment="1">
      <alignment horizontal="right"/>
    </xf>
    <xf numFmtId="165" fontId="25" fillId="0" borderId="0" xfId="46" applyFont="1" applyFill="1" applyBorder="1" applyAlignment="1">
      <alignment horizontal="right"/>
    </xf>
    <xf numFmtId="3" fontId="25" fillId="0" borderId="0" xfId="44" applyNumberFormat="1" applyFont="1" applyAlignment="1">
      <alignment horizontal="right"/>
    </xf>
    <xf numFmtId="166" fontId="20" fillId="0" borderId="0" xfId="46" applyNumberFormat="1" applyFont="1" applyFill="1" applyBorder="1" applyAlignment="1">
      <alignment horizontal="right"/>
    </xf>
    <xf numFmtId="165" fontId="20" fillId="0" borderId="0" xfId="46" applyFont="1" applyFill="1" applyBorder="1" applyAlignment="1">
      <alignment horizontal="right"/>
    </xf>
    <xf numFmtId="0" fontId="20" fillId="0" borderId="18" xfId="44" applyFont="1" applyBorder="1"/>
    <xf numFmtId="0" fontId="25" fillId="0" borderId="17" xfId="44" applyFont="1" applyBorder="1"/>
    <xf numFmtId="0" fontId="25" fillId="0" borderId="0" xfId="44" applyFont="1" applyAlignment="1">
      <alignment wrapText="1"/>
    </xf>
    <xf numFmtId="167" fontId="27" fillId="0" borderId="0" xfId="48" applyNumberFormat="1" applyFont="1" applyBorder="1" applyAlignment="1">
      <alignment horizontal="right" wrapText="1"/>
    </xf>
    <xf numFmtId="167" fontId="25" fillId="0" borderId="0" xfId="48" applyNumberFormat="1" applyFont="1" applyFill="1" applyBorder="1" applyAlignment="1"/>
    <xf numFmtId="0" fontId="25" fillId="0" borderId="0" xfId="44" applyFont="1" applyAlignment="1">
      <alignment horizontal="right"/>
    </xf>
    <xf numFmtId="166" fontId="25" fillId="0" borderId="0" xfId="46" applyNumberFormat="1" applyFont="1" applyFill="1" applyBorder="1" applyAlignment="1">
      <alignment horizontal="center"/>
    </xf>
    <xf numFmtId="166" fontId="21" fillId="0" borderId="0" xfId="46" applyNumberFormat="1" applyFont="1" applyFill="1" applyBorder="1" applyAlignment="1">
      <alignment horizontal="right"/>
    </xf>
    <xf numFmtId="43" fontId="25" fillId="0" borderId="0" xfId="45" applyFont="1" applyFill="1" applyBorder="1" applyAlignment="1"/>
    <xf numFmtId="43" fontId="20" fillId="0" borderId="0" xfId="45" applyFont="1" applyFill="1" applyBorder="1" applyAlignment="1"/>
    <xf numFmtId="0" fontId="25" fillId="0" borderId="0" xfId="44" applyFont="1"/>
    <xf numFmtId="0" fontId="24" fillId="0" borderId="0" xfId="44" applyFont="1" applyAlignment="1">
      <alignment horizontal="right"/>
    </xf>
    <xf numFmtId="4" fontId="24" fillId="0" borderId="0" xfId="44" applyNumberFormat="1" applyFont="1" applyAlignment="1">
      <alignment horizontal="center"/>
    </xf>
    <xf numFmtId="165" fontId="21" fillId="0" borderId="0" xfId="46" applyFont="1" applyFill="1" applyBorder="1" applyAlignment="1">
      <alignment horizontal="right"/>
    </xf>
    <xf numFmtId="4" fontId="24" fillId="0" borderId="0" xfId="46" applyNumberFormat="1" applyFont="1" applyFill="1" applyBorder="1" applyAlignment="1">
      <alignment horizontal="right"/>
    </xf>
    <xf numFmtId="3" fontId="25" fillId="0" borderId="0" xfId="44" applyNumberFormat="1" applyFont="1" applyAlignment="1">
      <alignment horizontal="center"/>
    </xf>
    <xf numFmtId="4" fontId="25" fillId="0" borderId="0" xfId="44" applyNumberFormat="1" applyFont="1"/>
    <xf numFmtId="4" fontId="24" fillId="0" borderId="0" xfId="44" applyNumberFormat="1" applyFont="1"/>
    <xf numFmtId="167" fontId="25" fillId="0" borderId="0" xfId="48" applyNumberFormat="1" applyFont="1" applyFill="1" applyBorder="1" applyAlignment="1">
      <alignment horizontal="right"/>
    </xf>
    <xf numFmtId="0" fontId="20" fillId="0" borderId="0" xfId="44" applyFont="1" applyAlignment="1">
      <alignment horizontal="center"/>
    </xf>
    <xf numFmtId="167" fontId="25" fillId="0" borderId="0" xfId="48" applyNumberFormat="1" applyFont="1" applyBorder="1" applyAlignment="1">
      <alignment horizontal="right"/>
    </xf>
    <xf numFmtId="167" fontId="25" fillId="0" borderId="0" xfId="48" applyNumberFormat="1" applyFont="1" applyBorder="1" applyAlignment="1"/>
    <xf numFmtId="3" fontId="20" fillId="0" borderId="18" xfId="44" applyNumberFormat="1" applyFont="1" applyBorder="1"/>
    <xf numFmtId="0" fontId="25" fillId="0" borderId="0" xfId="44" applyFont="1" applyAlignment="1">
      <alignment horizontal="left"/>
    </xf>
    <xf numFmtId="166" fontId="25" fillId="0" borderId="0" xfId="46" applyNumberFormat="1" applyFont="1" applyFill="1" applyBorder="1" applyAlignment="1">
      <alignment horizontal="right"/>
    </xf>
    <xf numFmtId="43" fontId="20" fillId="0" borderId="0" xfId="45" applyFont="1" applyFill="1" applyAlignment="1"/>
    <xf numFmtId="43" fontId="20" fillId="0" borderId="0" xfId="48" applyFont="1" applyFill="1" applyAlignment="1"/>
    <xf numFmtId="165" fontId="25" fillId="0" borderId="0" xfId="46" applyFont="1" applyFill="1" applyBorder="1" applyAlignment="1"/>
    <xf numFmtId="3" fontId="24" fillId="0" borderId="0" xfId="44" applyNumberFormat="1" applyFont="1" applyAlignment="1">
      <alignment horizontal="right"/>
    </xf>
    <xf numFmtId="167" fontId="36" fillId="0" borderId="0" xfId="48" applyNumberFormat="1" applyFont="1" applyFill="1" applyBorder="1" applyAlignment="1">
      <alignment horizontal="right"/>
    </xf>
    <xf numFmtId="3" fontId="36" fillId="0" borderId="0" xfId="44" applyNumberFormat="1" applyFont="1" applyAlignment="1">
      <alignment horizontal="center"/>
    </xf>
    <xf numFmtId="3" fontId="20" fillId="0" borderId="0" xfId="44" applyNumberFormat="1" applyFont="1" applyAlignment="1">
      <alignment horizontal="right"/>
    </xf>
    <xf numFmtId="0" fontId="24" fillId="0" borderId="0" xfId="44" applyFont="1" applyAlignment="1">
      <alignment wrapText="1"/>
    </xf>
    <xf numFmtId="0" fontId="25" fillId="0" borderId="14" xfId="44" applyFont="1" applyBorder="1" applyAlignment="1">
      <alignment horizontal="right"/>
    </xf>
    <xf numFmtId="0" fontId="23" fillId="0" borderId="13" xfId="44" applyFont="1" applyBorder="1"/>
    <xf numFmtId="0" fontId="35" fillId="0" borderId="0" xfId="44" applyFont="1"/>
    <xf numFmtId="0" fontId="20" fillId="0" borderId="13" xfId="44" applyFont="1" applyBorder="1"/>
    <xf numFmtId="0" fontId="23" fillId="0" borderId="0" xfId="44" applyFont="1" applyAlignment="1">
      <alignment horizontal="center" vertical="top"/>
    </xf>
    <xf numFmtId="0" fontId="23" fillId="0" borderId="0" xfId="44" applyFont="1" applyAlignment="1">
      <alignment horizontal="center"/>
    </xf>
    <xf numFmtId="0" fontId="23" fillId="0" borderId="18" xfId="44" applyFont="1" applyBorder="1" applyAlignment="1">
      <alignment horizontal="center"/>
    </xf>
    <xf numFmtId="168" fontId="20" fillId="0" borderId="0" xfId="48" applyNumberFormat="1" applyFont="1" applyAlignment="1">
      <alignment vertical="center"/>
    </xf>
    <xf numFmtId="169" fontId="20" fillId="0" borderId="0" xfId="48" applyNumberFormat="1" applyFont="1" applyAlignment="1">
      <alignment vertical="center"/>
    </xf>
    <xf numFmtId="0" fontId="25" fillId="0" borderId="0" xfId="47" applyFont="1" applyAlignment="1">
      <alignment vertical="center"/>
    </xf>
    <xf numFmtId="167" fontId="25" fillId="0" borderId="0" xfId="47" applyNumberFormat="1" applyFont="1" applyAlignment="1">
      <alignment vertical="center"/>
    </xf>
    <xf numFmtId="0" fontId="24" fillId="0" borderId="0" xfId="47" applyFont="1" applyAlignment="1">
      <alignment vertical="center"/>
    </xf>
    <xf numFmtId="167" fontId="25" fillId="0" borderId="14" xfId="47" applyNumberFormat="1" applyFont="1" applyBorder="1" applyAlignment="1">
      <alignment horizontal="center" vertical="center"/>
    </xf>
    <xf numFmtId="167" fontId="24" fillId="0" borderId="11" xfId="46" applyNumberFormat="1" applyFont="1" applyBorder="1" applyAlignment="1">
      <alignment horizontal="right" vertical="center"/>
    </xf>
    <xf numFmtId="167" fontId="24" fillId="0" borderId="0" xfId="46" applyNumberFormat="1" applyFont="1" applyBorder="1" applyAlignment="1">
      <alignment horizontal="right" vertical="center"/>
    </xf>
    <xf numFmtId="4" fontId="24" fillId="0" borderId="11" xfId="46" applyNumberFormat="1" applyFont="1" applyBorder="1" applyAlignment="1">
      <alignment horizontal="right" vertical="center"/>
    </xf>
    <xf numFmtId="167" fontId="25" fillId="0" borderId="0" xfId="46" applyNumberFormat="1" applyFont="1" applyBorder="1" applyAlignment="1">
      <alignment horizontal="right" vertical="center"/>
    </xf>
    <xf numFmtId="165" fontId="25" fillId="0" borderId="0" xfId="46" applyFont="1" applyBorder="1" applyAlignment="1">
      <alignment horizontal="right" vertical="center"/>
    </xf>
    <xf numFmtId="4" fontId="25" fillId="0" borderId="0" xfId="46" applyNumberFormat="1" applyFont="1" applyBorder="1" applyAlignment="1">
      <alignment horizontal="right" vertical="center"/>
    </xf>
    <xf numFmtId="4" fontId="24" fillId="0" borderId="0" xfId="46" applyNumberFormat="1" applyFont="1" applyBorder="1" applyAlignment="1">
      <alignment horizontal="right" vertical="center"/>
    </xf>
    <xf numFmtId="167" fontId="24" fillId="0" borderId="12" xfId="46" applyNumberFormat="1" applyFont="1" applyBorder="1" applyAlignment="1">
      <alignment horizontal="right" vertical="center"/>
    </xf>
    <xf numFmtId="167" fontId="24" fillId="0" borderId="11" xfId="46" applyNumberFormat="1" applyFont="1" applyFill="1" applyBorder="1" applyAlignment="1">
      <alignment horizontal="right" vertical="center"/>
    </xf>
    <xf numFmtId="167" fontId="24" fillId="0" borderId="0" xfId="46" applyNumberFormat="1" applyFont="1" applyFill="1" applyBorder="1" applyAlignment="1">
      <alignment horizontal="right" vertical="center"/>
    </xf>
    <xf numFmtId="167" fontId="25" fillId="0" borderId="0" xfId="46" applyNumberFormat="1" applyFont="1" applyFill="1" applyBorder="1" applyAlignment="1">
      <alignment horizontal="right" vertical="center"/>
    </xf>
    <xf numFmtId="49" fontId="21" fillId="0" borderId="0" xfId="47" applyNumberFormat="1" applyFont="1" applyAlignment="1">
      <alignment vertical="center"/>
    </xf>
    <xf numFmtId="0" fontId="24" fillId="0" borderId="0" xfId="47" applyFont="1" applyAlignment="1">
      <alignment horizontal="left" vertical="center"/>
    </xf>
    <xf numFmtId="49" fontId="21" fillId="0" borderId="0" xfId="47" applyNumberFormat="1" applyFont="1" applyAlignment="1">
      <alignment horizontal="center" vertical="center"/>
    </xf>
    <xf numFmtId="167" fontId="24" fillId="0" borderId="0" xfId="47" applyNumberFormat="1" applyFont="1" applyAlignment="1">
      <alignment horizontal="center" vertical="center"/>
    </xf>
    <xf numFmtId="0" fontId="24" fillId="0" borderId="0" xfId="47" applyFont="1" applyAlignment="1">
      <alignment horizontal="center" vertical="center"/>
    </xf>
    <xf numFmtId="49" fontId="20" fillId="0" borderId="0" xfId="47" applyNumberFormat="1" applyFont="1" applyAlignment="1">
      <alignment horizontal="center" vertical="center"/>
    </xf>
    <xf numFmtId="167" fontId="25" fillId="0" borderId="0" xfId="47" applyNumberFormat="1" applyFont="1" applyAlignment="1">
      <alignment horizontal="center" vertical="center"/>
    </xf>
    <xf numFmtId="0" fontId="25" fillId="0" borderId="0" xfId="47" applyFont="1" applyAlignment="1">
      <alignment horizontal="center" vertical="center"/>
    </xf>
    <xf numFmtId="167" fontId="25" fillId="0" borderId="0" xfId="43" applyNumberFormat="1" applyFont="1" applyAlignment="1">
      <alignment horizontal="right" vertical="center" wrapText="1"/>
    </xf>
    <xf numFmtId="40" fontId="25" fillId="0" borderId="0" xfId="43" applyNumberFormat="1" applyFont="1" applyAlignment="1">
      <alignment horizontal="right" vertical="center" wrapText="1"/>
    </xf>
    <xf numFmtId="165" fontId="25" fillId="0" borderId="0" xfId="47" applyNumberFormat="1" applyFont="1" applyAlignment="1">
      <alignment horizontal="right" vertical="center"/>
    </xf>
    <xf numFmtId="167" fontId="25" fillId="0" borderId="0" xfId="47" applyNumberFormat="1" applyFont="1" applyAlignment="1">
      <alignment horizontal="right" vertical="center"/>
    </xf>
    <xf numFmtId="0" fontId="25" fillId="0" borderId="0" xfId="47" applyFont="1" applyAlignment="1">
      <alignment horizontal="right" vertical="center"/>
    </xf>
    <xf numFmtId="0" fontId="25" fillId="0" borderId="17" xfId="47" applyFont="1" applyBorder="1" applyAlignment="1">
      <alignment vertical="center"/>
    </xf>
    <xf numFmtId="0" fontId="25" fillId="0" borderId="18" xfId="47" applyFont="1" applyBorder="1" applyAlignment="1">
      <alignment vertical="center"/>
    </xf>
    <xf numFmtId="0" fontId="24" fillId="0" borderId="17" xfId="47" applyFont="1" applyBorder="1" applyAlignment="1">
      <alignment vertical="center"/>
    </xf>
    <xf numFmtId="0" fontId="24" fillId="0" borderId="18" xfId="47" applyFont="1" applyBorder="1" applyAlignment="1">
      <alignment vertical="center"/>
    </xf>
    <xf numFmtId="3" fontId="25" fillId="0" borderId="18" xfId="47" applyNumberFormat="1" applyFont="1" applyBorder="1" applyAlignment="1">
      <alignment vertical="center"/>
    </xf>
    <xf numFmtId="43" fontId="20" fillId="0" borderId="17" xfId="45" applyFont="1" applyFill="1" applyBorder="1" applyAlignment="1">
      <alignment vertical="center"/>
    </xf>
    <xf numFmtId="167" fontId="20" fillId="0" borderId="18" xfId="48" applyNumberFormat="1" applyFont="1" applyBorder="1" applyAlignment="1">
      <alignment vertical="center"/>
    </xf>
    <xf numFmtId="167" fontId="23" fillId="0" borderId="18" xfId="48" applyNumberFormat="1" applyFont="1" applyBorder="1" applyAlignment="1">
      <alignment vertical="center"/>
    </xf>
    <xf numFmtId="0" fontId="19" fillId="0" borderId="17" xfId="44" applyBorder="1"/>
    <xf numFmtId="0" fontId="20" fillId="0" borderId="17" xfId="44" applyFont="1" applyBorder="1" applyAlignment="1">
      <alignment vertical="top"/>
    </xf>
    <xf numFmtId="43" fontId="20" fillId="0" borderId="17" xfId="45" applyFont="1" applyFill="1" applyBorder="1" applyAlignment="1">
      <alignment vertical="top"/>
    </xf>
    <xf numFmtId="43" fontId="19" fillId="0" borderId="17" xfId="45" applyFont="1" applyFill="1" applyBorder="1" applyAlignment="1">
      <alignment vertical="center"/>
    </xf>
    <xf numFmtId="0" fontId="19" fillId="0" borderId="17" xfId="44" applyBorder="1" applyAlignment="1">
      <alignment vertical="center"/>
    </xf>
    <xf numFmtId="0" fontId="20" fillId="0" borderId="17" xfId="44" applyFont="1" applyBorder="1"/>
    <xf numFmtId="0" fontId="37" fillId="0" borderId="0" xfId="44" applyFont="1"/>
    <xf numFmtId="0" fontId="21" fillId="0" borderId="13" xfId="47" applyFont="1" applyBorder="1" applyAlignment="1">
      <alignment horizontal="left" vertical="center"/>
    </xf>
    <xf numFmtId="49" fontId="21" fillId="0" borderId="13" xfId="47" applyNumberFormat="1" applyFont="1" applyBorder="1" applyAlignment="1">
      <alignment horizontal="center" vertical="center"/>
    </xf>
    <xf numFmtId="167" fontId="21" fillId="0" borderId="13" xfId="47" applyNumberFormat="1" applyFont="1" applyBorder="1" applyAlignment="1">
      <alignment horizontal="center" vertical="center"/>
    </xf>
    <xf numFmtId="0" fontId="21" fillId="0" borderId="13" xfId="47" applyFont="1" applyBorder="1" applyAlignment="1">
      <alignment horizontal="center" vertical="center"/>
    </xf>
    <xf numFmtId="0" fontId="20" fillId="0" borderId="13" xfId="47" applyFont="1" applyBorder="1" applyAlignment="1">
      <alignment vertical="center"/>
    </xf>
    <xf numFmtId="49" fontId="20" fillId="0" borderId="13" xfId="47" applyNumberFormat="1" applyFont="1" applyBorder="1" applyAlignment="1">
      <alignment vertical="center"/>
    </xf>
    <xf numFmtId="167" fontId="20" fillId="0" borderId="13" xfId="47" applyNumberFormat="1" applyFont="1" applyBorder="1" applyAlignment="1">
      <alignment horizontal="center" vertical="center"/>
    </xf>
    <xf numFmtId="167" fontId="24" fillId="0" borderId="13" xfId="46" applyNumberFormat="1" applyFont="1" applyBorder="1" applyAlignment="1">
      <alignment horizontal="right" vertical="center"/>
    </xf>
    <xf numFmtId="167" fontId="25" fillId="0" borderId="11" xfId="46" applyNumberFormat="1" applyFont="1" applyBorder="1" applyAlignment="1">
      <alignment horizontal="right" vertical="center"/>
    </xf>
    <xf numFmtId="4" fontId="24" fillId="0" borderId="12" xfId="46" applyNumberFormat="1" applyFont="1" applyBorder="1" applyAlignment="1">
      <alignment horizontal="right" vertical="center"/>
    </xf>
    <xf numFmtId="0" fontId="24" fillId="0" borderId="14" xfId="47" applyFont="1" applyBorder="1" applyAlignment="1">
      <alignment horizontal="center" vertical="center"/>
    </xf>
    <xf numFmtId="0" fontId="25" fillId="0" borderId="14" xfId="47" applyFont="1" applyBorder="1" applyAlignment="1">
      <alignment vertical="center"/>
    </xf>
    <xf numFmtId="49" fontId="25" fillId="0" borderId="14" xfId="47" applyNumberFormat="1" applyFont="1" applyBorder="1" applyAlignment="1">
      <alignment vertical="center"/>
    </xf>
    <xf numFmtId="167" fontId="25" fillId="0" borderId="14" xfId="47" applyNumberFormat="1" applyFont="1" applyBorder="1" applyAlignment="1">
      <alignment vertical="center"/>
    </xf>
    <xf numFmtId="3" fontId="25" fillId="0" borderId="14" xfId="47" applyNumberFormat="1" applyFont="1" applyBorder="1" applyAlignment="1">
      <alignment vertical="center"/>
    </xf>
    <xf numFmtId="0" fontId="19" fillId="0" borderId="0" xfId="47" applyAlignment="1">
      <alignment vertical="center"/>
    </xf>
    <xf numFmtId="43" fontId="25" fillId="0" borderId="0" xfId="47" applyNumberFormat="1" applyFont="1" applyAlignment="1">
      <alignment vertical="center"/>
    </xf>
    <xf numFmtId="0" fontId="38" fillId="0" borderId="0" xfId="44" applyFont="1" applyAlignment="1">
      <alignment horizontal="center" vertical="center" wrapText="1"/>
    </xf>
    <xf numFmtId="3" fontId="25" fillId="0" borderId="0" xfId="47" applyNumberFormat="1" applyFont="1" applyAlignment="1">
      <alignment vertical="center"/>
    </xf>
    <xf numFmtId="0" fontId="27" fillId="0" borderId="0" xfId="44" applyFont="1" applyAlignment="1">
      <alignment horizontal="left" vertical="center"/>
    </xf>
    <xf numFmtId="3" fontId="25" fillId="0" borderId="0" xfId="44" applyNumberFormat="1" applyFont="1" applyAlignment="1">
      <alignment vertical="center"/>
    </xf>
    <xf numFmtId="0" fontId="21" fillId="0" borderId="0" xfId="44" applyFont="1" applyAlignment="1">
      <alignment vertical="center"/>
    </xf>
    <xf numFmtId="3" fontId="20" fillId="0" borderId="0" xfId="44" applyNumberFormat="1" applyFont="1" applyAlignment="1">
      <alignment vertical="center"/>
    </xf>
    <xf numFmtId="3" fontId="20" fillId="0" borderId="0" xfId="44" applyNumberFormat="1" applyFont="1"/>
    <xf numFmtId="3" fontId="23" fillId="0" borderId="0" xfId="44" applyNumberFormat="1" applyFont="1" applyAlignment="1">
      <alignment vertical="center"/>
    </xf>
    <xf numFmtId="0" fontId="27" fillId="0" borderId="0" xfId="44" applyFont="1" applyAlignment="1">
      <alignment horizontal="centerContinuous" vertical="center"/>
    </xf>
    <xf numFmtId="0" fontId="40" fillId="0" borderId="0" xfId="44" applyFont="1" applyAlignment="1">
      <alignment horizontal="center" vertical="center"/>
    </xf>
    <xf numFmtId="0" fontId="40" fillId="0" borderId="0" xfId="44" applyFont="1" applyAlignment="1">
      <alignment wrapText="1"/>
    </xf>
    <xf numFmtId="0" fontId="27" fillId="0" borderId="18" xfId="44" applyFont="1" applyBorder="1"/>
    <xf numFmtId="0" fontId="27" fillId="0" borderId="0" xfId="44" applyFont="1" applyAlignment="1">
      <alignment vertical="top"/>
    </xf>
    <xf numFmtId="0" fontId="27" fillId="0" borderId="18" xfId="44" applyFont="1" applyBorder="1" applyAlignment="1">
      <alignment vertical="top"/>
    </xf>
    <xf numFmtId="0" fontId="27" fillId="0" borderId="0" xfId="44" applyFont="1" applyAlignment="1">
      <alignment horizontal="left" vertical="top"/>
    </xf>
    <xf numFmtId="0" fontId="27" fillId="0" borderId="0" xfId="47" applyFont="1" applyAlignment="1">
      <alignment horizontal="center" vertical="center"/>
    </xf>
    <xf numFmtId="167" fontId="33" fillId="0" borderId="0" xfId="48" applyNumberFormat="1" applyFont="1" applyBorder="1" applyAlignment="1">
      <alignment horizontal="centerContinuous" vertical="center"/>
    </xf>
    <xf numFmtId="0" fontId="40" fillId="0" borderId="0" xfId="44" applyFont="1"/>
    <xf numFmtId="0" fontId="40" fillId="0" borderId="18" xfId="44" applyFont="1" applyBorder="1"/>
    <xf numFmtId="167" fontId="27" fillId="0" borderId="18" xfId="48" applyNumberFormat="1" applyFont="1" applyBorder="1" applyAlignment="1">
      <alignment vertical="center"/>
    </xf>
    <xf numFmtId="0" fontId="0" fillId="0" borderId="10" xfId="0" applyBorder="1" applyAlignment="1">
      <alignment vertical="center" wrapText="1"/>
    </xf>
    <xf numFmtId="49" fontId="0" fillId="0" borderId="10" xfId="0" applyNumberForma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right" vertical="center" wrapText="1"/>
    </xf>
    <xf numFmtId="167" fontId="25" fillId="0" borderId="0" xfId="48" applyNumberFormat="1" applyFont="1" applyFill="1" applyBorder="1" applyAlignment="1">
      <alignment horizontal="right" vertical="center" wrapText="1"/>
    </xf>
    <xf numFmtId="0" fontId="0" fillId="0" borderId="10" xfId="0" applyBorder="1" applyAlignment="1">
      <alignment vertical="center"/>
    </xf>
    <xf numFmtId="49" fontId="0" fillId="0" borderId="10" xfId="0" applyNumberFormat="1" applyBorder="1" applyAlignment="1">
      <alignment vertical="center"/>
    </xf>
    <xf numFmtId="0" fontId="16" fillId="0" borderId="10" xfId="0" applyFont="1" applyBorder="1" applyAlignment="1">
      <alignment horizontal="center" vertical="center"/>
    </xf>
    <xf numFmtId="167" fontId="20" fillId="0" borderId="0" xfId="44" applyNumberFormat="1" applyFont="1" applyAlignment="1">
      <alignment vertical="center"/>
    </xf>
    <xf numFmtId="164" fontId="16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right" vertical="center"/>
    </xf>
    <xf numFmtId="0" fontId="38" fillId="0" borderId="11" xfId="44" applyFont="1" applyBorder="1" applyAlignment="1">
      <alignment horizontal="center" vertical="center" wrapText="1"/>
    </xf>
    <xf numFmtId="0" fontId="38" fillId="0" borderId="22" xfId="44" applyFont="1" applyBorder="1" applyAlignment="1">
      <alignment horizontal="center" vertical="center" wrapText="1"/>
    </xf>
    <xf numFmtId="0" fontId="37" fillId="0" borderId="0" xfId="44" applyFont="1" applyAlignment="1">
      <alignment horizontal="center"/>
    </xf>
    <xf numFmtId="0" fontId="27" fillId="0" borderId="14" xfId="44" applyFont="1" applyBorder="1" applyAlignment="1">
      <alignment horizontal="left" vertical="center"/>
    </xf>
    <xf numFmtId="0" fontId="31" fillId="0" borderId="0" xfId="44" applyFont="1" applyAlignment="1">
      <alignment horizontal="center" vertical="center"/>
    </xf>
    <xf numFmtId="0" fontId="30" fillId="0" borderId="0" xfId="44" applyFont="1" applyAlignment="1">
      <alignment horizontal="center" vertical="center"/>
    </xf>
    <xf numFmtId="0" fontId="40" fillId="0" borderId="0" xfId="44" applyFont="1" applyAlignment="1">
      <alignment horizontal="center"/>
    </xf>
    <xf numFmtId="0" fontId="27" fillId="0" borderId="0" xfId="44" applyFont="1" applyAlignment="1">
      <alignment horizontal="center" vertical="top"/>
    </xf>
    <xf numFmtId="0" fontId="24" fillId="0" borderId="0" xfId="44" applyFont="1" applyAlignment="1">
      <alignment horizontal="center" vertical="center" wrapText="1"/>
    </xf>
    <xf numFmtId="0" fontId="22" fillId="0" borderId="0" xfId="44" applyFont="1" applyAlignment="1">
      <alignment horizontal="center" vertical="center" wrapText="1"/>
    </xf>
    <xf numFmtId="0" fontId="27" fillId="0" borderId="0" xfId="44" applyFont="1" applyAlignment="1">
      <alignment horizontal="center"/>
    </xf>
    <xf numFmtId="0" fontId="23" fillId="0" borderId="0" xfId="47" applyFont="1" applyAlignment="1">
      <alignment horizontal="center" vertical="top"/>
    </xf>
    <xf numFmtId="0" fontId="27" fillId="0" borderId="19" xfId="44" applyFont="1" applyBorder="1" applyAlignment="1">
      <alignment horizontal="left" vertical="center"/>
    </xf>
    <xf numFmtId="0" fontId="23" fillId="0" borderId="0" xfId="44" applyFont="1" applyAlignment="1">
      <alignment horizontal="center" vertical="top"/>
    </xf>
    <xf numFmtId="0" fontId="23" fillId="0" borderId="17" xfId="44" applyFont="1" applyBorder="1" applyAlignment="1">
      <alignment horizontal="center"/>
    </xf>
    <xf numFmtId="0" fontId="23" fillId="0" borderId="0" xfId="44" applyFont="1" applyAlignment="1">
      <alignment horizontal="center"/>
    </xf>
    <xf numFmtId="0" fontId="23" fillId="0" borderId="18" xfId="44" applyFont="1" applyBorder="1" applyAlignment="1">
      <alignment horizontal="center"/>
    </xf>
    <xf numFmtId="0" fontId="37" fillId="0" borderId="17" xfId="44" applyFont="1" applyBorder="1" applyAlignment="1">
      <alignment horizontal="center"/>
    </xf>
    <xf numFmtId="0" fontId="37" fillId="0" borderId="18" xfId="44" applyFont="1" applyBorder="1" applyAlignment="1">
      <alignment horizontal="center"/>
    </xf>
    <xf numFmtId="0" fontId="27" fillId="0" borderId="0" xfId="47" applyFont="1" applyAlignment="1">
      <alignment horizontal="center" vertical="top"/>
    </xf>
    <xf numFmtId="0" fontId="40" fillId="0" borderId="0" xfId="44" applyFont="1" applyAlignment="1">
      <alignment horizontal="center" vertical="center"/>
    </xf>
    <xf numFmtId="0" fontId="38" fillId="0" borderId="13" xfId="44" applyFont="1" applyBorder="1" applyAlignment="1">
      <alignment horizontal="center" vertical="center" wrapText="1"/>
    </xf>
    <xf numFmtId="0" fontId="38" fillId="0" borderId="16" xfId="44" applyFont="1" applyBorder="1" applyAlignment="1">
      <alignment horizontal="center" vertical="center" wrapText="1"/>
    </xf>
    <xf numFmtId="0" fontId="40" fillId="0" borderId="18" xfId="44" applyFont="1" applyBorder="1" applyAlignment="1">
      <alignment horizontal="center" vertical="center"/>
    </xf>
    <xf numFmtId="0" fontId="27" fillId="0" borderId="20" xfId="44" applyFont="1" applyBorder="1" applyAlignment="1">
      <alignment horizontal="left" vertical="center"/>
    </xf>
    <xf numFmtId="43" fontId="20" fillId="0" borderId="23" xfId="45" applyFont="1" applyFill="1" applyBorder="1" applyAlignment="1">
      <alignment vertical="center"/>
    </xf>
    <xf numFmtId="0" fontId="38" fillId="0" borderId="24" xfId="44" applyFont="1" applyBorder="1" applyAlignment="1">
      <alignment horizontal="center" vertical="center" wrapText="1"/>
    </xf>
    <xf numFmtId="0" fontId="38" fillId="0" borderId="25" xfId="44" applyFont="1" applyBorder="1" applyAlignment="1">
      <alignment horizontal="center" vertical="center" wrapText="1"/>
    </xf>
    <xf numFmtId="0" fontId="20" fillId="0" borderId="26" xfId="44" applyFont="1" applyBorder="1" applyAlignment="1">
      <alignment vertical="center"/>
    </xf>
    <xf numFmtId="0" fontId="20" fillId="0" borderId="0" xfId="44" applyFont="1" applyBorder="1" applyAlignment="1">
      <alignment vertical="center"/>
    </xf>
    <xf numFmtId="0" fontId="20" fillId="0" borderId="0" xfId="44" applyFont="1" applyBorder="1" applyAlignment="1">
      <alignment horizontal="center" vertical="center"/>
    </xf>
    <xf numFmtId="0" fontId="20" fillId="0" borderId="0" xfId="44" applyFont="1" applyBorder="1" applyAlignment="1">
      <alignment horizontal="centerContinuous" vertical="center"/>
    </xf>
    <xf numFmtId="0" fontId="20" fillId="0" borderId="0" xfId="44" applyFont="1" applyBorder="1"/>
    <xf numFmtId="0" fontId="20" fillId="0" borderId="27" xfId="44" applyFont="1" applyBorder="1" applyAlignment="1">
      <alignment vertical="center"/>
    </xf>
    <xf numFmtId="0" fontId="25" fillId="0" borderId="26" xfId="44" applyFont="1" applyBorder="1" applyAlignment="1">
      <alignment horizontal="center"/>
    </xf>
    <xf numFmtId="0" fontId="25" fillId="0" borderId="0" xfId="44" applyFont="1" applyBorder="1" applyAlignment="1">
      <alignment horizontal="center"/>
    </xf>
    <xf numFmtId="0" fontId="21" fillId="0" borderId="0" xfId="44" applyFont="1" applyBorder="1" applyAlignment="1">
      <alignment horizontal="center"/>
    </xf>
    <xf numFmtId="0" fontId="24" fillId="0" borderId="0" xfId="44" applyFont="1" applyBorder="1" applyAlignment="1">
      <alignment horizontal="center" wrapText="1"/>
    </xf>
    <xf numFmtId="164" fontId="25" fillId="0" borderId="0" xfId="44" applyNumberFormat="1" applyFont="1" applyBorder="1" applyAlignment="1">
      <alignment horizontal="center"/>
    </xf>
    <xf numFmtId="0" fontId="25" fillId="0" borderId="27" xfId="44" applyFont="1" applyBorder="1" applyAlignment="1">
      <alignment horizontal="center"/>
    </xf>
    <xf numFmtId="0" fontId="25" fillId="0" borderId="26" xfId="44" applyFont="1" applyBorder="1" applyAlignment="1">
      <alignment horizontal="center" vertical="top"/>
    </xf>
    <xf numFmtId="0" fontId="25" fillId="0" borderId="0" xfId="44" applyFont="1" applyBorder="1" applyAlignment="1">
      <alignment horizontal="center" vertical="top"/>
    </xf>
    <xf numFmtId="0" fontId="21" fillId="0" borderId="0" xfId="44" applyFont="1" applyBorder="1" applyAlignment="1">
      <alignment horizontal="center" vertical="top"/>
    </xf>
    <xf numFmtId="0" fontId="24" fillId="0" borderId="0" xfId="44" applyFont="1" applyBorder="1" applyAlignment="1">
      <alignment horizontal="center" vertical="top"/>
    </xf>
    <xf numFmtId="0" fontId="25" fillId="0" borderId="27" xfId="44" applyFont="1" applyBorder="1" applyAlignment="1">
      <alignment horizontal="center" vertical="top"/>
    </xf>
    <xf numFmtId="0" fontId="24" fillId="0" borderId="26" xfId="44" applyFont="1" applyBorder="1" applyAlignment="1">
      <alignment horizontal="center" vertical="center"/>
    </xf>
    <xf numFmtId="0" fontId="24" fillId="0" borderId="0" xfId="44" applyFont="1" applyBorder="1" applyAlignment="1">
      <alignment horizontal="center" vertical="center"/>
    </xf>
    <xf numFmtId="0" fontId="21" fillId="0" borderId="0" xfId="44" applyFont="1" applyBorder="1" applyAlignment="1">
      <alignment horizontal="center" vertical="center"/>
    </xf>
    <xf numFmtId="0" fontId="25" fillId="0" borderId="0" xfId="44" applyFont="1" applyBorder="1" applyAlignment="1">
      <alignment horizontal="center" vertical="center"/>
    </xf>
    <xf numFmtId="3" fontId="25" fillId="0" borderId="0" xfId="44" applyNumberFormat="1" applyFont="1" applyBorder="1" applyAlignment="1">
      <alignment horizontal="center" vertical="center"/>
    </xf>
    <xf numFmtId="0" fontId="24" fillId="0" borderId="0" xfId="44" applyFont="1" applyBorder="1" applyAlignment="1">
      <alignment horizontal="center"/>
    </xf>
    <xf numFmtId="0" fontId="25" fillId="0" borderId="27" xfId="44" applyFont="1" applyBorder="1" applyAlignment="1">
      <alignment horizontal="center" vertical="center"/>
    </xf>
    <xf numFmtId="0" fontId="25" fillId="0" borderId="26" xfId="44" applyFont="1" applyBorder="1" applyAlignment="1">
      <alignment vertical="center"/>
    </xf>
    <xf numFmtId="0" fontId="25" fillId="0" borderId="0" xfId="44" applyFont="1" applyBorder="1" applyAlignment="1">
      <alignment vertical="center"/>
    </xf>
    <xf numFmtId="0" fontId="25" fillId="0" borderId="0" xfId="44" applyFont="1" applyBorder="1" applyAlignment="1">
      <alignment horizontal="centerContinuous" vertical="center"/>
    </xf>
    <xf numFmtId="4" fontId="25" fillId="0" borderId="0" xfId="44" applyNumberFormat="1" applyFont="1" applyBorder="1" applyAlignment="1">
      <alignment horizontal="center" vertical="center"/>
    </xf>
    <xf numFmtId="0" fontId="25" fillId="0" borderId="27" xfId="44" applyFont="1" applyBorder="1" applyAlignment="1">
      <alignment vertical="center"/>
    </xf>
    <xf numFmtId="0" fontId="24" fillId="0" borderId="0" xfId="44" applyFont="1" applyBorder="1" applyAlignment="1">
      <alignment horizontal="left" vertical="center"/>
    </xf>
    <xf numFmtId="4" fontId="24" fillId="0" borderId="0" xfId="44" applyNumberFormat="1" applyFont="1" applyBorder="1" applyAlignment="1">
      <alignment horizontal="center" vertical="center"/>
    </xf>
    <xf numFmtId="4" fontId="24" fillId="0" borderId="0" xfId="44" applyNumberFormat="1" applyFont="1" applyBorder="1" applyAlignment="1">
      <alignment horizontal="right" vertical="center"/>
    </xf>
    <xf numFmtId="3" fontId="24" fillId="0" borderId="0" xfId="44" applyNumberFormat="1" applyFont="1" applyBorder="1" applyAlignment="1">
      <alignment horizontal="right" vertical="center"/>
    </xf>
    <xf numFmtId="4" fontId="24" fillId="0" borderId="0" xfId="44" applyNumberFormat="1" applyFont="1" applyBorder="1" applyAlignment="1">
      <alignment vertical="center"/>
    </xf>
    <xf numFmtId="0" fontId="24" fillId="0" borderId="27" xfId="44" applyFont="1" applyBorder="1" applyAlignment="1">
      <alignment vertical="center"/>
    </xf>
    <xf numFmtId="49" fontId="21" fillId="0" borderId="0" xfId="44" applyNumberFormat="1" applyFont="1" applyBorder="1" applyAlignment="1">
      <alignment horizontal="center" vertical="center"/>
    </xf>
    <xf numFmtId="0" fontId="25" fillId="0" borderId="0" xfId="44" applyFont="1" applyBorder="1"/>
    <xf numFmtId="0" fontId="25" fillId="0" borderId="0" xfId="44" applyFont="1" applyBorder="1" applyAlignment="1">
      <alignment horizontal="right"/>
    </xf>
    <xf numFmtId="4" fontId="25" fillId="0" borderId="0" xfId="44" applyNumberFormat="1" applyFont="1" applyBorder="1" applyAlignment="1">
      <alignment vertical="center"/>
    </xf>
    <xf numFmtId="4" fontId="25" fillId="0" borderId="0" xfId="44" applyNumberFormat="1" applyFont="1" applyBorder="1" applyAlignment="1">
      <alignment horizontal="centerContinuous" vertical="center"/>
    </xf>
    <xf numFmtId="0" fontId="24" fillId="0" borderId="0" xfId="44" applyFont="1" applyBorder="1" applyAlignment="1">
      <alignment vertical="center"/>
    </xf>
    <xf numFmtId="3" fontId="25" fillId="0" borderId="0" xfId="44" applyNumberFormat="1" applyFont="1" applyBorder="1" applyAlignment="1">
      <alignment horizontal="right" vertical="center"/>
    </xf>
    <xf numFmtId="4" fontId="25" fillId="0" borderId="0" xfId="44" applyNumberFormat="1" applyFont="1" applyBorder="1" applyAlignment="1">
      <alignment horizontal="right" vertical="center"/>
    </xf>
    <xf numFmtId="0" fontId="25" fillId="0" borderId="0" xfId="44" applyFont="1" applyBorder="1" applyAlignment="1">
      <alignment horizontal="right" vertical="center"/>
    </xf>
    <xf numFmtId="3" fontId="25" fillId="0" borderId="27" xfId="44" applyNumberFormat="1" applyFont="1" applyBorder="1" applyAlignment="1">
      <alignment vertical="center"/>
    </xf>
    <xf numFmtId="0" fontId="25" fillId="0" borderId="28" xfId="44" applyFont="1" applyBorder="1" applyAlignment="1">
      <alignment vertical="center"/>
    </xf>
    <xf numFmtId="0" fontId="25" fillId="0" borderId="29" xfId="44" applyFont="1" applyBorder="1" applyAlignment="1">
      <alignment vertical="center"/>
    </xf>
    <xf numFmtId="0" fontId="23" fillId="0" borderId="30" xfId="44" applyFont="1" applyBorder="1" applyAlignment="1">
      <alignment vertical="center"/>
    </xf>
    <xf numFmtId="0" fontId="23" fillId="0" borderId="31" xfId="44" applyFont="1" applyBorder="1" applyAlignment="1">
      <alignment vertical="center"/>
    </xf>
    <xf numFmtId="0" fontId="23" fillId="0" borderId="26" xfId="44" applyFont="1" applyBorder="1" applyAlignment="1">
      <alignment vertical="center"/>
    </xf>
    <xf numFmtId="0" fontId="23" fillId="0" borderId="0" xfId="44" applyFont="1" applyBorder="1" applyAlignment="1">
      <alignment vertical="center"/>
    </xf>
    <xf numFmtId="0" fontId="23" fillId="0" borderId="0" xfId="44" applyFont="1" applyBorder="1" applyAlignment="1">
      <alignment horizontal="center" vertical="center"/>
    </xf>
    <xf numFmtId="0" fontId="23" fillId="0" borderId="0" xfId="44" applyFont="1" applyBorder="1"/>
    <xf numFmtId="0" fontId="23" fillId="0" borderId="27" xfId="44" applyFont="1" applyBorder="1" applyAlignment="1">
      <alignment vertical="center"/>
    </xf>
    <xf numFmtId="0" fontId="27" fillId="0" borderId="26" xfId="44" applyFont="1" applyBorder="1" applyAlignment="1">
      <alignment vertical="center"/>
    </xf>
    <xf numFmtId="0" fontId="27" fillId="0" borderId="0" xfId="44" applyFont="1" applyBorder="1" applyAlignment="1">
      <alignment vertical="center"/>
    </xf>
    <xf numFmtId="0" fontId="27" fillId="0" borderId="0" xfId="44" applyFont="1" applyBorder="1" applyAlignment="1">
      <alignment horizontal="center" vertical="center"/>
    </xf>
    <xf numFmtId="0" fontId="27" fillId="0" borderId="0" xfId="44" applyFont="1" applyBorder="1"/>
    <xf numFmtId="0" fontId="27" fillId="0" borderId="27" xfId="44" applyFont="1" applyBorder="1" applyAlignment="1">
      <alignment vertical="center"/>
    </xf>
    <xf numFmtId="0" fontId="27" fillId="0" borderId="26" xfId="44" applyFont="1" applyBorder="1"/>
    <xf numFmtId="0" fontId="40" fillId="0" borderId="0" xfId="44" applyFont="1" applyBorder="1" applyAlignment="1">
      <alignment horizontal="center"/>
    </xf>
    <xf numFmtId="0" fontId="40" fillId="0" borderId="0" xfId="44" applyFont="1" applyBorder="1" applyAlignment="1">
      <alignment wrapText="1"/>
    </xf>
    <xf numFmtId="0" fontId="27" fillId="0" borderId="27" xfId="44" applyFont="1" applyBorder="1"/>
    <xf numFmtId="0" fontId="27" fillId="0" borderId="0" xfId="44" applyFont="1" applyBorder="1" applyAlignment="1">
      <alignment horizontal="center"/>
    </xf>
    <xf numFmtId="0" fontId="27" fillId="0" borderId="0" xfId="47" applyFont="1" applyBorder="1" applyAlignment="1">
      <alignment horizontal="center" vertical="center"/>
    </xf>
    <xf numFmtId="0" fontId="27" fillId="0" borderId="0" xfId="44" applyFont="1" applyBorder="1" applyAlignment="1">
      <alignment horizontal="left" vertical="center"/>
    </xf>
    <xf numFmtId="0" fontId="27" fillId="0" borderId="0" xfId="44" applyFont="1" applyBorder="1" applyAlignment="1">
      <alignment horizontal="center" vertical="center"/>
    </xf>
    <xf numFmtId="0" fontId="40" fillId="0" borderId="0" xfId="44" applyFont="1" applyBorder="1" applyAlignment="1">
      <alignment horizontal="center" vertical="center"/>
    </xf>
    <xf numFmtId="0" fontId="27" fillId="0" borderId="0" xfId="47" applyFont="1" applyBorder="1" applyAlignment="1">
      <alignment horizontal="center" vertical="center"/>
    </xf>
    <xf numFmtId="0" fontId="40" fillId="0" borderId="26" xfId="44" applyFont="1" applyBorder="1" applyAlignment="1">
      <alignment horizontal="center"/>
    </xf>
    <xf numFmtId="0" fontId="40" fillId="0" borderId="27" xfId="44" applyFont="1" applyBorder="1" applyAlignment="1">
      <alignment horizontal="center"/>
    </xf>
    <xf numFmtId="0" fontId="27" fillId="0" borderId="26" xfId="44" applyFont="1" applyBorder="1" applyAlignment="1">
      <alignment horizontal="center" vertical="top"/>
    </xf>
    <xf numFmtId="0" fontId="27" fillId="0" borderId="0" xfId="44" applyFont="1" applyBorder="1" applyAlignment="1">
      <alignment horizontal="center" vertical="top"/>
    </xf>
    <xf numFmtId="0" fontId="27" fillId="0" borderId="27" xfId="44" applyFont="1" applyBorder="1" applyAlignment="1">
      <alignment horizontal="center" vertical="top"/>
    </xf>
    <xf numFmtId="0" fontId="27" fillId="0" borderId="26" xfId="44" applyFont="1" applyBorder="1" applyAlignment="1">
      <alignment horizontal="center" vertical="top"/>
    </xf>
    <xf numFmtId="0" fontId="27" fillId="0" borderId="0" xfId="44" applyFont="1" applyBorder="1" applyAlignment="1">
      <alignment horizontal="center" vertical="top"/>
    </xf>
    <xf numFmtId="0" fontId="27" fillId="0" borderId="27" xfId="44" applyFont="1" applyBorder="1" applyAlignment="1">
      <alignment horizontal="center" vertical="top"/>
    </xf>
    <xf numFmtId="0" fontId="23" fillId="0" borderId="26" xfId="44" applyFont="1" applyBorder="1" applyAlignment="1">
      <alignment horizontal="center" vertical="top"/>
    </xf>
    <xf numFmtId="0" fontId="23" fillId="0" borderId="0" xfId="44" applyFont="1" applyBorder="1" applyAlignment="1">
      <alignment horizontal="center" vertical="top"/>
    </xf>
    <xf numFmtId="0" fontId="23" fillId="0" borderId="27" xfId="44" applyFont="1" applyBorder="1" applyAlignment="1">
      <alignment horizontal="center" vertical="top"/>
    </xf>
    <xf numFmtId="0" fontId="27" fillId="0" borderId="32" xfId="44" applyFont="1" applyBorder="1" applyAlignment="1">
      <alignment horizontal="left" vertical="center"/>
    </xf>
    <xf numFmtId="0" fontId="27" fillId="0" borderId="33" xfId="44" applyFont="1" applyBorder="1" applyAlignment="1">
      <alignment horizontal="left" vertical="center"/>
    </xf>
    <xf numFmtId="0" fontId="27" fillId="0" borderId="33" xfId="44" applyFont="1" applyBorder="1" applyAlignment="1">
      <alignment vertical="center"/>
    </xf>
    <xf numFmtId="0" fontId="27" fillId="0" borderId="34" xfId="44" applyFont="1" applyBorder="1" applyAlignment="1">
      <alignment vertical="center"/>
    </xf>
    <xf numFmtId="0" fontId="24" fillId="0" borderId="0" xfId="44" applyFont="1" applyBorder="1" applyAlignment="1">
      <alignment horizontal="center" vertical="center" wrapText="1"/>
    </xf>
    <xf numFmtId="0" fontId="22" fillId="0" borderId="0" xfId="44" applyFont="1" applyBorder="1" applyAlignment="1">
      <alignment horizontal="center" vertical="center" wrapText="1"/>
    </xf>
    <xf numFmtId="3" fontId="24" fillId="0" borderId="0" xfId="44" applyNumberFormat="1" applyFont="1" applyBorder="1" applyAlignment="1">
      <alignment horizontal="center" vertical="center"/>
    </xf>
    <xf numFmtId="0" fontId="24" fillId="0" borderId="27" xfId="44" applyFont="1" applyBorder="1" applyAlignment="1">
      <alignment horizontal="center" vertical="center"/>
    </xf>
    <xf numFmtId="3" fontId="21" fillId="0" borderId="0" xfId="44" applyNumberFormat="1" applyFont="1" applyBorder="1" applyAlignment="1">
      <alignment vertical="center"/>
    </xf>
    <xf numFmtId="0" fontId="21" fillId="0" borderId="27" xfId="44" applyFont="1" applyBorder="1" applyAlignment="1">
      <alignment vertical="center"/>
    </xf>
    <xf numFmtId="0" fontId="24" fillId="0" borderId="26" xfId="44" applyFont="1" applyBorder="1" applyAlignment="1">
      <alignment vertical="center"/>
    </xf>
    <xf numFmtId="0" fontId="24" fillId="0" borderId="0" xfId="44" applyFont="1" applyBorder="1" applyAlignment="1">
      <alignment horizontal="right"/>
    </xf>
    <xf numFmtId="4" fontId="20" fillId="0" borderId="0" xfId="44" applyNumberFormat="1" applyFont="1" applyBorder="1" applyAlignment="1">
      <alignment vertical="center"/>
    </xf>
    <xf numFmtId="49" fontId="20" fillId="0" borderId="0" xfId="44" applyNumberFormat="1" applyFont="1" applyBorder="1" applyAlignment="1">
      <alignment horizontal="center" vertical="center"/>
    </xf>
    <xf numFmtId="0" fontId="35" fillId="0" borderId="0" xfId="44" applyFont="1" applyBorder="1"/>
    <xf numFmtId="0" fontId="35" fillId="0" borderId="0" xfId="44" applyFont="1" applyBorder="1" applyAlignment="1">
      <alignment vertical="center"/>
    </xf>
    <xf numFmtId="0" fontId="32" fillId="0" borderId="0" xfId="44" applyFont="1" applyBorder="1" applyAlignment="1">
      <alignment horizontal="center" vertical="center"/>
    </xf>
    <xf numFmtId="3" fontId="29" fillId="0" borderId="0" xfId="44" applyNumberFormat="1" applyFont="1" applyBorder="1" applyAlignment="1">
      <alignment vertical="center"/>
    </xf>
    <xf numFmtId="4" fontId="21" fillId="0" borderId="0" xfId="44" applyNumberFormat="1" applyFont="1" applyBorder="1" applyAlignment="1">
      <alignment vertical="center"/>
    </xf>
    <xf numFmtId="0" fontId="25" fillId="0" borderId="0" xfId="44" applyFont="1" applyBorder="1" applyAlignment="1">
      <alignment vertical="center" wrapText="1"/>
    </xf>
    <xf numFmtId="0" fontId="24" fillId="0" borderId="0" xfId="44" applyFont="1" applyBorder="1"/>
    <xf numFmtId="0" fontId="25" fillId="0" borderId="0" xfId="44" applyFont="1" applyBorder="1" applyAlignment="1">
      <alignment horizontal="left" vertical="center" wrapText="1"/>
    </xf>
    <xf numFmtId="0" fontId="24" fillId="0" borderId="0" xfId="44" applyFont="1" applyBorder="1" applyAlignment="1">
      <alignment wrapText="1"/>
    </xf>
    <xf numFmtId="49" fontId="21" fillId="0" borderId="0" xfId="44" applyNumberFormat="1" applyFont="1" applyBorder="1" applyAlignment="1">
      <alignment horizontal="center"/>
    </xf>
    <xf numFmtId="0" fontId="25" fillId="0" borderId="26" xfId="44" applyFont="1" applyBorder="1"/>
    <xf numFmtId="0" fontId="25" fillId="0" borderId="0" xfId="44" applyFont="1" applyBorder="1" applyAlignment="1">
      <alignment horizontal="left"/>
    </xf>
    <xf numFmtId="4" fontId="24" fillId="0" borderId="0" xfId="44" applyNumberFormat="1" applyFont="1" applyBorder="1" applyAlignment="1">
      <alignment horizontal="center"/>
    </xf>
    <xf numFmtId="0" fontId="20" fillId="0" borderId="27" xfId="44" applyFont="1" applyBorder="1"/>
    <xf numFmtId="3" fontId="24" fillId="0" borderId="0" xfId="44" applyNumberFormat="1" applyFont="1" applyBorder="1" applyAlignment="1">
      <alignment horizontal="right"/>
    </xf>
    <xf numFmtId="3" fontId="20" fillId="0" borderId="0" xfId="44" applyNumberFormat="1" applyFont="1" applyBorder="1" applyAlignment="1">
      <alignment horizontal="right"/>
    </xf>
    <xf numFmtId="0" fontId="20" fillId="0" borderId="0" xfId="44" applyFont="1" applyBorder="1" applyAlignment="1">
      <alignment horizontal="center"/>
    </xf>
    <xf numFmtId="3" fontId="36" fillId="0" borderId="0" xfId="44" applyNumberFormat="1" applyFont="1" applyBorder="1" applyAlignment="1">
      <alignment horizontal="center"/>
    </xf>
    <xf numFmtId="4" fontId="21" fillId="0" borderId="0" xfId="44" applyNumberFormat="1" applyFont="1" applyBorder="1" applyAlignment="1">
      <alignment horizontal="right" vertical="center"/>
    </xf>
    <xf numFmtId="3" fontId="20" fillId="0" borderId="0" xfId="44" applyNumberFormat="1" applyFont="1" applyBorder="1" applyAlignment="1">
      <alignment horizontal="right" vertical="center"/>
    </xf>
    <xf numFmtId="3" fontId="20" fillId="0" borderId="27" xfId="44" applyNumberFormat="1" applyFont="1" applyBorder="1" applyAlignment="1">
      <alignment vertical="center"/>
    </xf>
    <xf numFmtId="0" fontId="24" fillId="0" borderId="26" xfId="44" applyFont="1" applyBorder="1"/>
    <xf numFmtId="4" fontId="25" fillId="0" borderId="0" xfId="44" applyNumberFormat="1" applyFont="1" applyBorder="1" applyAlignment="1">
      <alignment horizontal="center"/>
    </xf>
    <xf numFmtId="3" fontId="25" fillId="0" borderId="0" xfId="44" applyNumberFormat="1" applyFont="1" applyBorder="1" applyAlignment="1">
      <alignment horizontal="right"/>
    </xf>
    <xf numFmtId="0" fontId="25" fillId="0" borderId="0" xfId="44" applyFont="1" applyBorder="1" applyAlignment="1">
      <alignment wrapText="1"/>
    </xf>
    <xf numFmtId="3" fontId="25" fillId="0" borderId="0" xfId="44" applyNumberFormat="1" applyFont="1" applyBorder="1" applyAlignment="1">
      <alignment horizontal="center"/>
    </xf>
    <xf numFmtId="4" fontId="25" fillId="0" borderId="0" xfId="44" applyNumberFormat="1" applyFont="1" applyBorder="1"/>
    <xf numFmtId="4" fontId="24" fillId="0" borderId="0" xfId="44" applyNumberFormat="1" applyFont="1" applyBorder="1"/>
    <xf numFmtId="3" fontId="20" fillId="0" borderId="27" xfId="44" applyNumberFormat="1" applyFont="1" applyBorder="1"/>
    <xf numFmtId="0" fontId="20" fillId="0" borderId="30" xfId="44" applyFont="1" applyBorder="1" applyAlignment="1">
      <alignment vertical="center"/>
    </xf>
    <xf numFmtId="3" fontId="20" fillId="0" borderId="31" xfId="44" applyNumberFormat="1" applyFont="1" applyBorder="1" applyAlignment="1">
      <alignment vertical="center"/>
    </xf>
    <xf numFmtId="0" fontId="23" fillId="0" borderId="0" xfId="44" applyFont="1" applyBorder="1" applyAlignment="1">
      <alignment horizontal="right" vertical="center"/>
    </xf>
    <xf numFmtId="0" fontId="33" fillId="0" borderId="26" xfId="44" applyFont="1" applyBorder="1" applyAlignment="1">
      <alignment vertical="center"/>
    </xf>
    <xf numFmtId="0" fontId="33" fillId="0" borderId="0" xfId="44" applyFont="1" applyBorder="1" applyAlignment="1">
      <alignment vertical="center"/>
    </xf>
    <xf numFmtId="0" fontId="33" fillId="0" borderId="0" xfId="44" applyFont="1" applyBorder="1" applyAlignment="1">
      <alignment horizontal="center" vertical="center"/>
    </xf>
    <xf numFmtId="0" fontId="33" fillId="0" borderId="0" xfId="44" applyFont="1" applyBorder="1" applyAlignment="1">
      <alignment horizontal="centerContinuous" vertical="center"/>
    </xf>
    <xf numFmtId="0" fontId="33" fillId="0" borderId="0" xfId="44" applyFont="1" applyBorder="1" applyAlignment="1">
      <alignment horizontal="right" vertical="center"/>
    </xf>
    <xf numFmtId="0" fontId="33" fillId="0" borderId="0" xfId="44" applyFont="1" applyBorder="1"/>
    <xf numFmtId="3" fontId="33" fillId="0" borderId="27" xfId="44" applyNumberFormat="1" applyFont="1" applyBorder="1" applyAlignment="1">
      <alignment vertical="center"/>
    </xf>
    <xf numFmtId="0" fontId="23" fillId="0" borderId="0" xfId="44" applyFont="1" applyBorder="1" applyAlignment="1">
      <alignment horizontal="centerContinuous" vertical="center"/>
    </xf>
    <xf numFmtId="3" fontId="23" fillId="0" borderId="27" xfId="44" applyNumberFormat="1" applyFont="1" applyBorder="1" applyAlignment="1">
      <alignment vertical="center"/>
    </xf>
    <xf numFmtId="0" fontId="39" fillId="0" borderId="0" xfId="44" applyFont="1" applyBorder="1" applyAlignment="1">
      <alignment horizontal="center" vertical="center"/>
    </xf>
    <xf numFmtId="0" fontId="27" fillId="0" borderId="0" xfId="44" applyFont="1" applyBorder="1" applyAlignment="1">
      <alignment horizontal="centerContinuous" vertical="center"/>
    </xf>
    <xf numFmtId="0" fontId="40" fillId="0" borderId="0" xfId="44" applyFont="1" applyBorder="1" applyAlignment="1">
      <alignment horizontal="center" vertical="center"/>
    </xf>
    <xf numFmtId="0" fontId="27" fillId="0" borderId="26" xfId="44" applyFont="1" applyBorder="1" applyAlignment="1">
      <alignment vertical="top"/>
    </xf>
    <xf numFmtId="0" fontId="27" fillId="0" borderId="0" xfId="44" applyFont="1" applyBorder="1" applyAlignment="1">
      <alignment vertical="top"/>
    </xf>
    <xf numFmtId="0" fontId="27" fillId="0" borderId="27" xfId="44" applyFont="1" applyBorder="1" applyAlignment="1">
      <alignment vertical="top"/>
    </xf>
    <xf numFmtId="0" fontId="27" fillId="0" borderId="0" xfId="47" applyFont="1" applyBorder="1" applyAlignment="1">
      <alignment horizontal="center" vertical="top"/>
    </xf>
    <xf numFmtId="0" fontId="27" fillId="0" borderId="0" xfId="44" applyFont="1" applyBorder="1" applyAlignment="1">
      <alignment horizontal="left" vertical="top"/>
    </xf>
    <xf numFmtId="0" fontId="40" fillId="0" borderId="0" xfId="44" applyFont="1" applyBorder="1" applyAlignment="1">
      <alignment horizontal="center" vertical="top"/>
    </xf>
    <xf numFmtId="0" fontId="27" fillId="0" borderId="26" xfId="44" applyFont="1" applyBorder="1" applyAlignment="1">
      <alignment horizontal="center"/>
    </xf>
    <xf numFmtId="0" fontId="27" fillId="0" borderId="27" xfId="44" applyFont="1" applyBorder="1" applyAlignment="1">
      <alignment horizontal="center"/>
    </xf>
    <xf numFmtId="0" fontId="33" fillId="0" borderId="26" xfId="44" applyFont="1" applyBorder="1" applyAlignment="1">
      <alignment horizontal="center"/>
    </xf>
    <xf numFmtId="0" fontId="33" fillId="0" borderId="0" xfId="44" applyFont="1" applyBorder="1" applyAlignment="1">
      <alignment horizontal="center"/>
    </xf>
    <xf numFmtId="0" fontId="33" fillId="0" borderId="27" xfId="44" applyFont="1" applyBorder="1" applyAlignment="1">
      <alignment horizontal="center"/>
    </xf>
    <xf numFmtId="0" fontId="23" fillId="0" borderId="33" xfId="44" applyFont="1" applyBorder="1" applyAlignment="1">
      <alignment vertical="center"/>
    </xf>
    <xf numFmtId="0" fontId="23" fillId="0" borderId="34" xfId="44" applyFont="1" applyBorder="1" applyAlignment="1">
      <alignment vertical="center"/>
    </xf>
    <xf numFmtId="0" fontId="20" fillId="33" borderId="30" xfId="47" applyFont="1" applyFill="1" applyBorder="1" applyAlignment="1">
      <alignment vertical="center"/>
    </xf>
    <xf numFmtId="0" fontId="20" fillId="0" borderId="31" xfId="47" applyFont="1" applyBorder="1" applyAlignment="1">
      <alignment vertical="center"/>
    </xf>
    <xf numFmtId="0" fontId="20" fillId="0" borderId="26" xfId="47" applyFont="1" applyBorder="1" applyAlignment="1">
      <alignment vertical="center"/>
    </xf>
    <xf numFmtId="0" fontId="21" fillId="0" borderId="0" xfId="47" applyFont="1" applyBorder="1" applyAlignment="1">
      <alignment horizontal="center" vertical="center"/>
    </xf>
    <xf numFmtId="49" fontId="21" fillId="0" borderId="0" xfId="47" applyNumberFormat="1" applyFont="1" applyBorder="1" applyAlignment="1">
      <alignment horizontal="center" vertical="center"/>
    </xf>
    <xf numFmtId="0" fontId="20" fillId="0" borderId="27" xfId="47" applyFont="1" applyBorder="1" applyAlignment="1">
      <alignment vertical="center"/>
    </xf>
    <xf numFmtId="0" fontId="20" fillId="0" borderId="0" xfId="47" applyFont="1" applyBorder="1" applyAlignment="1">
      <alignment vertical="center"/>
    </xf>
    <xf numFmtId="49" fontId="20" fillId="0" borderId="0" xfId="47" applyNumberFormat="1" applyFont="1" applyBorder="1" applyAlignment="1">
      <alignment horizontal="center" vertical="center"/>
    </xf>
    <xf numFmtId="167" fontId="20" fillId="0" borderId="0" xfId="47" applyNumberFormat="1" applyFont="1" applyBorder="1" applyAlignment="1">
      <alignment horizontal="center" vertical="center"/>
    </xf>
    <xf numFmtId="0" fontId="20" fillId="0" borderId="0" xfId="47" applyFont="1" applyBorder="1" applyAlignment="1">
      <alignment horizontal="center" vertical="center"/>
    </xf>
    <xf numFmtId="0" fontId="24" fillId="0" borderId="0" xfId="47" applyFont="1" applyBorder="1" applyAlignment="1">
      <alignment horizontal="center" vertical="center"/>
    </xf>
    <xf numFmtId="0" fontId="24" fillId="0" borderId="0" xfId="47" applyFont="1" applyBorder="1" applyAlignment="1">
      <alignment vertical="center"/>
    </xf>
    <xf numFmtId="49" fontId="25" fillId="0" borderId="0" xfId="47" applyNumberFormat="1" applyFont="1" applyBorder="1" applyAlignment="1">
      <alignment horizontal="center" vertical="center"/>
    </xf>
    <xf numFmtId="0" fontId="25" fillId="0" borderId="27" xfId="47" applyFont="1" applyBorder="1" applyAlignment="1">
      <alignment vertical="center"/>
    </xf>
    <xf numFmtId="49" fontId="24" fillId="0" borderId="0" xfId="47" applyNumberFormat="1" applyFont="1" applyBorder="1" applyAlignment="1">
      <alignment horizontal="center" vertical="center"/>
    </xf>
    <xf numFmtId="0" fontId="25" fillId="0" borderId="0" xfId="47" applyFont="1" applyBorder="1" applyAlignment="1">
      <alignment horizontal="center" vertical="center"/>
    </xf>
    <xf numFmtId="0" fontId="25" fillId="0" borderId="0" xfId="47" applyFont="1" applyBorder="1" applyAlignment="1">
      <alignment vertical="center"/>
    </xf>
    <xf numFmtId="167" fontId="25" fillId="0" borderId="0" xfId="43" applyNumberFormat="1" applyFont="1" applyBorder="1" applyAlignment="1">
      <alignment horizontal="right" vertical="center" wrapText="1"/>
    </xf>
    <xf numFmtId="167" fontId="25" fillId="0" borderId="0" xfId="47" applyNumberFormat="1" applyFont="1" applyBorder="1" applyAlignment="1">
      <alignment horizontal="right" vertical="center"/>
    </xf>
    <xf numFmtId="4" fontId="25" fillId="0" borderId="0" xfId="47" applyNumberFormat="1" applyFont="1" applyBorder="1" applyAlignment="1">
      <alignment horizontal="right" vertical="center"/>
    </xf>
    <xf numFmtId="0" fontId="24" fillId="0" borderId="0" xfId="47" applyFont="1" applyBorder="1" applyAlignment="1">
      <alignment horizontal="left" vertical="center" wrapText="1"/>
    </xf>
    <xf numFmtId="0" fontId="24" fillId="0" borderId="27" xfId="47" applyFont="1" applyBorder="1" applyAlignment="1">
      <alignment vertical="center"/>
    </xf>
    <xf numFmtId="0" fontId="20" fillId="33" borderId="26" xfId="47" applyFont="1" applyFill="1" applyBorder="1" applyAlignment="1">
      <alignment vertical="center"/>
    </xf>
    <xf numFmtId="40" fontId="25" fillId="0" borderId="0" xfId="43" applyNumberFormat="1" applyFont="1" applyBorder="1" applyAlignment="1">
      <alignment horizontal="right" vertical="center" wrapText="1"/>
    </xf>
    <xf numFmtId="167" fontId="24" fillId="0" borderId="0" xfId="43" applyNumberFormat="1" applyFont="1" applyBorder="1" applyAlignment="1">
      <alignment horizontal="right" vertical="center" wrapText="1"/>
    </xf>
    <xf numFmtId="3" fontId="25" fillId="0" borderId="27" xfId="47" applyNumberFormat="1" applyFont="1" applyBorder="1" applyAlignment="1">
      <alignment horizontal="center" vertical="center"/>
    </xf>
    <xf numFmtId="0" fontId="20" fillId="0" borderId="28" xfId="47" applyFont="1" applyBorder="1" applyAlignment="1">
      <alignment vertical="center"/>
    </xf>
    <xf numFmtId="0" fontId="25" fillId="0" borderId="29" xfId="47" applyFont="1" applyBorder="1" applyAlignment="1">
      <alignment vertical="center"/>
    </xf>
    <xf numFmtId="0" fontId="20" fillId="0" borderId="30" xfId="47" applyFont="1" applyBorder="1" applyAlignment="1">
      <alignment vertical="center"/>
    </xf>
    <xf numFmtId="0" fontId="21" fillId="0" borderId="31" xfId="44" applyFont="1" applyBorder="1" applyAlignment="1">
      <alignment horizontal="center" vertical="center"/>
    </xf>
    <xf numFmtId="49" fontId="20" fillId="0" borderId="0" xfId="47" applyNumberFormat="1" applyFont="1" applyBorder="1" applyAlignment="1">
      <alignment vertical="center"/>
    </xf>
    <xf numFmtId="0" fontId="21" fillId="0" borderId="27" xfId="44" applyFont="1" applyBorder="1" applyAlignment="1">
      <alignment horizontal="center" vertical="center"/>
    </xf>
    <xf numFmtId="167" fontId="20" fillId="0" borderId="0" xfId="47" applyNumberFormat="1" applyFont="1" applyBorder="1" applyAlignment="1">
      <alignment vertical="center"/>
    </xf>
    <xf numFmtId="0" fontId="24" fillId="0" borderId="26" xfId="47" applyFont="1" applyBorder="1" applyAlignment="1">
      <alignment horizontal="center"/>
    </xf>
    <xf numFmtId="0" fontId="24" fillId="0" borderId="0" xfId="47" applyFont="1" applyBorder="1" applyAlignment="1">
      <alignment horizontal="center"/>
    </xf>
    <xf numFmtId="0" fontId="24" fillId="0" borderId="0" xfId="44" applyFont="1" applyBorder="1" applyAlignment="1">
      <alignment horizontal="center"/>
    </xf>
    <xf numFmtId="0" fontId="24" fillId="0" borderId="27" xfId="44" applyFont="1" applyBorder="1" applyAlignment="1">
      <alignment horizontal="center"/>
    </xf>
    <xf numFmtId="0" fontId="25" fillId="0" borderId="26" xfId="47" applyFont="1" applyBorder="1" applyAlignment="1">
      <alignment horizontal="center"/>
    </xf>
    <xf numFmtId="0" fontId="25" fillId="0" borderId="0" xfId="47" applyFont="1" applyBorder="1" applyAlignment="1">
      <alignment horizontal="center"/>
    </xf>
    <xf numFmtId="0" fontId="25" fillId="0" borderId="0" xfId="44" applyFont="1" applyBorder="1" applyAlignment="1">
      <alignment horizontal="center"/>
    </xf>
    <xf numFmtId="0" fontId="25" fillId="0" borderId="27" xfId="44" applyFont="1" applyBorder="1" applyAlignment="1">
      <alignment horizontal="center"/>
    </xf>
    <xf numFmtId="4" fontId="25" fillId="0" borderId="0" xfId="44" applyNumberFormat="1" applyFont="1" applyBorder="1" applyAlignment="1">
      <alignment horizontal="center"/>
    </xf>
    <xf numFmtId="4" fontId="25" fillId="0" borderId="27" xfId="44" applyNumberFormat="1" applyFont="1" applyBorder="1" applyAlignment="1">
      <alignment horizontal="center"/>
    </xf>
    <xf numFmtId="0" fontId="25" fillId="0" borderId="26" xfId="47" applyFont="1" applyBorder="1" applyAlignment="1">
      <alignment vertical="center"/>
    </xf>
    <xf numFmtId="49" fontId="25" fillId="0" borderId="0" xfId="44" applyNumberFormat="1" applyFont="1" applyBorder="1" applyAlignment="1">
      <alignment horizontal="left" vertical="center" wrapText="1"/>
    </xf>
    <xf numFmtId="167" fontId="25" fillId="33" borderId="0" xfId="44" applyNumberFormat="1" applyFont="1" applyFill="1" applyBorder="1" applyAlignment="1">
      <alignment horizontal="left" vertical="center" wrapText="1"/>
    </xf>
    <xf numFmtId="167" fontId="25" fillId="33" borderId="0" xfId="44" applyNumberFormat="1" applyFont="1" applyFill="1" applyBorder="1" applyAlignment="1">
      <alignment horizontal="center" vertical="center"/>
    </xf>
    <xf numFmtId="0" fontId="25" fillId="0" borderId="26" xfId="47" applyFont="1" applyBorder="1"/>
    <xf numFmtId="0" fontId="26" fillId="0" borderId="26" xfId="47" applyFont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167" fontId="26" fillId="0" borderId="0" xfId="47" applyNumberFormat="1" applyFont="1" applyBorder="1" applyAlignment="1">
      <alignment horizontal="center" vertical="center"/>
    </xf>
    <xf numFmtId="0" fontId="26" fillId="0" borderId="27" xfId="47" applyFont="1" applyBorder="1" applyAlignment="1">
      <alignment horizontal="center" vertical="center"/>
    </xf>
    <xf numFmtId="0" fontId="20" fillId="33" borderId="32" xfId="47" applyFont="1" applyFill="1" applyBorder="1" applyAlignment="1">
      <alignment vertical="center"/>
    </xf>
    <xf numFmtId="0" fontId="25" fillId="0" borderId="33" xfId="47" applyFont="1" applyBorder="1" applyAlignment="1">
      <alignment horizontal="left" vertical="center" wrapText="1"/>
    </xf>
    <xf numFmtId="49" fontId="20" fillId="0" borderId="33" xfId="44" applyNumberFormat="1" applyFont="1" applyBorder="1" applyAlignment="1">
      <alignment vertical="center"/>
    </xf>
    <xf numFmtId="0" fontId="25" fillId="0" borderId="33" xfId="44" applyFont="1" applyBorder="1" applyAlignment="1">
      <alignment horizontal="left" vertical="center"/>
    </xf>
    <xf numFmtId="0" fontId="25" fillId="0" borderId="34" xfId="44" applyFont="1" applyBorder="1" applyAlignment="1">
      <alignment horizontal="left" vertical="center"/>
    </xf>
  </cellXfs>
  <cellStyles count="5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8" builtinId="3"/>
    <cellStyle name="Millares [0] 2" xfId="49"/>
    <cellStyle name="Millares 2" xfId="45"/>
    <cellStyle name="Millares 2 2" xfId="46"/>
    <cellStyle name="Millares 3" xfId="52"/>
    <cellStyle name="Neutral" xfId="8" builtinId="28" customBuiltin="1"/>
    <cellStyle name="Normal" xfId="0" builtinId="0"/>
    <cellStyle name="Normal 2" xfId="42"/>
    <cellStyle name="Normal 2 2" xfId="44"/>
    <cellStyle name="Normal 2 3" xfId="43"/>
    <cellStyle name="Normal 2 3 2 2 2" xfId="51"/>
    <cellStyle name="Normal 3" xfId="50"/>
    <cellStyle name="Normal 4" xfId="47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250370</xdr:colOff>
      <xdr:row>0</xdr:row>
      <xdr:rowOff>155123</xdr:rowOff>
    </xdr:from>
    <xdr:ext cx="1856336" cy="756284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373635" y="155123"/>
          <a:ext cx="1856336" cy="756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236763</xdr:colOff>
      <xdr:row>0</xdr:row>
      <xdr:rowOff>163286</xdr:rowOff>
    </xdr:from>
    <xdr:ext cx="2050722" cy="835478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36763" y="163286"/>
          <a:ext cx="2050722" cy="835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204108</xdr:colOff>
      <xdr:row>1</xdr:row>
      <xdr:rowOff>40822</xdr:rowOff>
    </xdr:from>
    <xdr:ext cx="1402774" cy="571500"/>
    <xdr:pic>
      <xdr:nvPicPr>
        <xdr:cNvPr id="7" name="12 Imagen" descr="Resultado de imagen de LOGO SENAD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585108" y="40822"/>
          <a:ext cx="1402774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121557</xdr:colOff>
      <xdr:row>0</xdr:row>
      <xdr:rowOff>210457</xdr:rowOff>
    </xdr:from>
    <xdr:ext cx="1453243" cy="592061"/>
    <xdr:pic>
      <xdr:nvPicPr>
        <xdr:cNvPr id="4" name="12 Imagen" descr="Resultado de imagen de LOGO SEN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502557" y="210457"/>
          <a:ext cx="1453243" cy="592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65538" name="Control 2" hidden="1">
              <a:extLst>
                <a:ext uri="{63B3BB69-23CF-44E3-9099-C40C66FF867C}">
                  <a14:compatExt spid="_x0000_s65538"/>
                </a:ext>
                <a:ext uri="{FF2B5EF4-FFF2-40B4-BE49-F238E27FC236}">
                  <a16:creationId xmlns:a16="http://schemas.microsoft.com/office/drawing/2014/main" id="{00000000-0008-0000-0500-00000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67586" name="Control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66562" name="Control 2" hidden="1">
              <a:extLst>
                <a:ext uri="{63B3BB69-23CF-44E3-9099-C40C66FF867C}">
                  <a14:compatExt spid="_x0000_s66562"/>
                </a:ext>
                <a:ext uri="{FF2B5EF4-FFF2-40B4-BE49-F238E27FC236}">
                  <a16:creationId xmlns:a16="http://schemas.microsoft.com/office/drawing/2014/main" id="{00000000-0008-0000-0600-00000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V145"/>
  <sheetViews>
    <sheetView showGridLines="0" topLeftCell="A10" zoomScale="70" zoomScaleNormal="70" zoomScaleSheetLayoutView="100" workbookViewId="0">
      <selection activeCell="B1" sqref="B1:S58"/>
    </sheetView>
  </sheetViews>
  <sheetFormatPr baseColWidth="10" defaultColWidth="11.5703125" defaultRowHeight="11.25" x14ac:dyDescent="0.2"/>
  <cols>
    <col min="1" max="1" width="1.85546875" style="7" customWidth="1"/>
    <col min="2" max="2" width="6.140625" style="7" customWidth="1"/>
    <col min="3" max="3" width="37.7109375" style="7" customWidth="1"/>
    <col min="4" max="4" width="6.42578125" style="8" hidden="1" customWidth="1"/>
    <col min="5" max="5" width="23.5703125" style="32" customWidth="1"/>
    <col min="6" max="6" width="2.42578125" style="7" customWidth="1"/>
    <col min="7" max="7" width="23.5703125" style="35" customWidth="1"/>
    <col min="8" max="8" width="1" style="9" customWidth="1"/>
    <col min="9" max="9" width="17.140625" style="9" hidden="1" customWidth="1"/>
    <col min="10" max="10" width="2.7109375" style="9" customWidth="1"/>
    <col min="11" max="11" width="4.85546875" style="192" customWidth="1"/>
    <col min="12" max="12" width="37.7109375" style="7" customWidth="1"/>
    <col min="13" max="13" width="4.7109375" style="8" hidden="1" customWidth="1"/>
    <col min="14" max="14" width="23.7109375" style="36" customWidth="1"/>
    <col min="15" max="15" width="4.140625" style="7" customWidth="1"/>
    <col min="16" max="16" width="23.5703125" style="36" customWidth="1"/>
    <col min="17" max="17" width="7.28515625" style="7" hidden="1" customWidth="1"/>
    <col min="18" max="18" width="1" style="7" hidden="1" customWidth="1"/>
    <col min="19" max="20" width="2.140625" style="7" customWidth="1"/>
    <col min="21" max="21" width="13.7109375" style="7" customWidth="1"/>
    <col min="22" max="22" width="7.42578125" style="7" customWidth="1"/>
    <col min="23" max="16384" width="11.5703125" style="7"/>
  </cols>
  <sheetData>
    <row r="1" spans="2:22" s="10" customFormat="1" ht="87.75" customHeight="1" x14ac:dyDescent="0.25">
      <c r="B1" s="373"/>
      <c r="C1" s="374" t="s">
        <v>498</v>
      </c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5"/>
      <c r="T1" s="315"/>
      <c r="U1" s="315"/>
      <c r="V1" s="315"/>
    </row>
    <row r="2" spans="2:22" s="10" customFormat="1" ht="13.5" customHeight="1" x14ac:dyDescent="0.2">
      <c r="B2" s="376"/>
      <c r="C2" s="377"/>
      <c r="D2" s="378"/>
      <c r="E2" s="41"/>
      <c r="F2" s="377"/>
      <c r="G2" s="42"/>
      <c r="H2" s="379"/>
      <c r="I2" s="379"/>
      <c r="J2" s="379"/>
      <c r="K2" s="380"/>
      <c r="L2" s="377"/>
      <c r="M2" s="378"/>
      <c r="N2" s="43"/>
      <c r="O2" s="377"/>
      <c r="P2" s="43"/>
      <c r="Q2" s="377"/>
      <c r="R2" s="377"/>
      <c r="S2" s="381"/>
      <c r="T2" s="7"/>
      <c r="U2" s="7"/>
      <c r="V2" s="7"/>
    </row>
    <row r="3" spans="2:22" s="135" customFormat="1" ht="13.5" customHeight="1" x14ac:dyDescent="0.2">
      <c r="B3" s="382"/>
      <c r="C3" s="383"/>
      <c r="D3" s="384" t="s">
        <v>267</v>
      </c>
      <c r="E3" s="134" t="s">
        <v>268</v>
      </c>
      <c r="F3" s="383"/>
      <c r="G3" s="134" t="s">
        <v>268</v>
      </c>
      <c r="H3" s="383"/>
      <c r="I3" s="385" t="s">
        <v>269</v>
      </c>
      <c r="J3" s="383"/>
      <c r="K3" s="383"/>
      <c r="L3" s="386"/>
      <c r="M3" s="384" t="s">
        <v>267</v>
      </c>
      <c r="N3" s="134" t="s">
        <v>268</v>
      </c>
      <c r="O3" s="383"/>
      <c r="P3" s="134" t="s">
        <v>268</v>
      </c>
      <c r="Q3" s="383"/>
      <c r="R3" s="385" t="s">
        <v>269</v>
      </c>
      <c r="S3" s="387"/>
      <c r="T3" s="133"/>
      <c r="U3" s="133"/>
      <c r="V3" s="133"/>
    </row>
    <row r="4" spans="2:22" s="132" customFormat="1" ht="12" x14ac:dyDescent="0.2">
      <c r="B4" s="388"/>
      <c r="C4" s="389"/>
      <c r="D4" s="390"/>
      <c r="E4" s="131">
        <v>2026</v>
      </c>
      <c r="F4" s="391"/>
      <c r="G4" s="131">
        <v>2025</v>
      </c>
      <c r="H4" s="391"/>
      <c r="I4" s="391"/>
      <c r="J4" s="391"/>
      <c r="K4" s="383"/>
      <c r="L4" s="389"/>
      <c r="M4" s="390"/>
      <c r="N4" s="131">
        <v>2026</v>
      </c>
      <c r="O4" s="391"/>
      <c r="P4" s="131">
        <v>2025</v>
      </c>
      <c r="Q4" s="391"/>
      <c r="R4" s="391"/>
      <c r="S4" s="392"/>
      <c r="T4" s="130"/>
      <c r="U4" s="130"/>
      <c r="V4" s="130"/>
    </row>
    <row r="5" spans="2:22" s="76" customFormat="1" ht="12" x14ac:dyDescent="0.2">
      <c r="B5" s="393" t="s">
        <v>270</v>
      </c>
      <c r="C5" s="394" t="s">
        <v>271</v>
      </c>
      <c r="D5" s="395"/>
      <c r="E5" s="79"/>
      <c r="F5" s="396"/>
      <c r="G5" s="75"/>
      <c r="H5" s="397"/>
      <c r="I5" s="397"/>
      <c r="J5" s="397"/>
      <c r="K5" s="398" t="s">
        <v>270</v>
      </c>
      <c r="L5" s="394" t="s">
        <v>272</v>
      </c>
      <c r="M5" s="395"/>
      <c r="N5" s="75"/>
      <c r="O5" s="396"/>
      <c r="P5" s="75"/>
      <c r="Q5" s="396"/>
      <c r="R5" s="396"/>
      <c r="S5" s="399"/>
      <c r="T5" s="74"/>
      <c r="U5" s="74"/>
      <c r="V5" s="74"/>
    </row>
    <row r="6" spans="2:22" s="28" customFormat="1" ht="12" x14ac:dyDescent="0.2">
      <c r="B6" s="400"/>
      <c r="C6" s="401"/>
      <c r="D6" s="395"/>
      <c r="E6" s="79"/>
      <c r="F6" s="396"/>
      <c r="G6" s="82"/>
      <c r="H6" s="402"/>
      <c r="I6" s="402"/>
      <c r="J6" s="402"/>
      <c r="K6" s="383"/>
      <c r="L6" s="401"/>
      <c r="M6" s="395"/>
      <c r="N6" s="84"/>
      <c r="O6" s="403"/>
      <c r="P6" s="84"/>
      <c r="Q6" s="401"/>
      <c r="R6" s="401"/>
      <c r="S6" s="404"/>
      <c r="T6" s="20"/>
      <c r="U6" s="20"/>
      <c r="V6" s="20"/>
    </row>
    <row r="7" spans="2:22" s="28" customFormat="1" ht="12" x14ac:dyDescent="0.2">
      <c r="B7" s="400"/>
      <c r="C7" s="405" t="s">
        <v>273</v>
      </c>
      <c r="D7" s="395"/>
      <c r="E7" s="87">
        <f>SUM(E8:E10)</f>
        <v>4813250086.2299995</v>
      </c>
      <c r="F7" s="406"/>
      <c r="G7" s="87">
        <f>SUM(G8:G10)</f>
        <v>4559752844.5900002</v>
      </c>
      <c r="H7" s="407"/>
      <c r="I7" s="90">
        <f>+E7-G7</f>
        <v>253497241.63999939</v>
      </c>
      <c r="J7" s="408"/>
      <c r="K7" s="383"/>
      <c r="L7" s="405" t="s">
        <v>274</v>
      </c>
      <c r="M7" s="395"/>
      <c r="N7" s="92">
        <f>SUM(N8:N11)</f>
        <v>58744501831.339996</v>
      </c>
      <c r="O7" s="406"/>
      <c r="P7" s="92">
        <f>SUM(P8:P11)</f>
        <v>51977638913.050003</v>
      </c>
      <c r="Q7" s="409"/>
      <c r="R7" s="93">
        <f>+N7-P7</f>
        <v>6766862918.2899933</v>
      </c>
      <c r="S7" s="410"/>
      <c r="T7" s="108"/>
      <c r="U7" s="108"/>
      <c r="V7" s="108"/>
    </row>
    <row r="8" spans="2:22" s="28" customFormat="1" ht="12" x14ac:dyDescent="0.2">
      <c r="B8" s="400">
        <v>11</v>
      </c>
      <c r="C8" s="401" t="s">
        <v>275</v>
      </c>
      <c r="D8" s="411" t="s">
        <v>276</v>
      </c>
      <c r="E8" s="94">
        <f>+E66</f>
        <v>428364903</v>
      </c>
      <c r="F8" s="95"/>
      <c r="G8" s="94">
        <f>+G66</f>
        <v>0</v>
      </c>
      <c r="H8" s="96"/>
      <c r="I8" s="97">
        <f>+E8-G8</f>
        <v>428364903</v>
      </c>
      <c r="J8" s="98"/>
      <c r="K8" s="412">
        <v>23</v>
      </c>
      <c r="L8" s="401" t="s">
        <v>277</v>
      </c>
      <c r="M8" s="411" t="s">
        <v>278</v>
      </c>
      <c r="N8" s="84">
        <f>+N66</f>
        <v>1511829781.0999999</v>
      </c>
      <c r="O8" s="401"/>
      <c r="P8" s="84">
        <f>+P66</f>
        <v>1511829781.0999999</v>
      </c>
      <c r="Q8" s="96"/>
      <c r="R8" s="96">
        <f>+N9-P9</f>
        <v>-4617128523.7099991</v>
      </c>
      <c r="S8" s="404"/>
      <c r="T8" s="20"/>
      <c r="U8" s="20"/>
      <c r="V8" s="20"/>
    </row>
    <row r="9" spans="2:22" s="28" customFormat="1" ht="12" x14ac:dyDescent="0.2">
      <c r="B9" s="400">
        <v>13</v>
      </c>
      <c r="C9" s="401" t="s">
        <v>279</v>
      </c>
      <c r="D9" s="411" t="s">
        <v>280</v>
      </c>
      <c r="E9" s="94">
        <f>+E70</f>
        <v>401108820.57999998</v>
      </c>
      <c r="F9" s="95"/>
      <c r="G9" s="94">
        <f>+G70</f>
        <v>327065222.33999997</v>
      </c>
      <c r="H9" s="96"/>
      <c r="I9" s="97">
        <f>+E9-G9</f>
        <v>74043598.24000001</v>
      </c>
      <c r="J9" s="98"/>
      <c r="K9" s="413">
        <v>24</v>
      </c>
      <c r="L9" s="401" t="s">
        <v>281</v>
      </c>
      <c r="M9" s="411" t="s">
        <v>284</v>
      </c>
      <c r="N9" s="94">
        <f>+N69</f>
        <v>29631778599.080002</v>
      </c>
      <c r="O9" s="95"/>
      <c r="P9" s="94">
        <f>+P69</f>
        <v>34248907122.790001</v>
      </c>
      <c r="Q9" s="96"/>
      <c r="R9" s="96">
        <f>+N10-P10</f>
        <v>11383991442</v>
      </c>
      <c r="S9" s="404"/>
      <c r="T9" s="20"/>
      <c r="U9" s="20"/>
      <c r="V9" s="20"/>
    </row>
    <row r="10" spans="2:22" s="28" customFormat="1" ht="12" x14ac:dyDescent="0.2">
      <c r="B10" s="400">
        <v>19</v>
      </c>
      <c r="C10" s="401" t="s">
        <v>190</v>
      </c>
      <c r="D10" s="395" t="s">
        <v>454</v>
      </c>
      <c r="E10" s="94">
        <f>+E75</f>
        <v>3983776362.6500001</v>
      </c>
      <c r="F10" s="95"/>
      <c r="G10" s="94">
        <f>+G75</f>
        <v>4232687622.25</v>
      </c>
      <c r="H10" s="96"/>
      <c r="I10" s="97">
        <f>+E10-G10</f>
        <v>-248911259.5999999</v>
      </c>
      <c r="J10" s="98"/>
      <c r="K10" s="413">
        <v>25</v>
      </c>
      <c r="L10" s="401" t="s">
        <v>283</v>
      </c>
      <c r="M10" s="411" t="s">
        <v>288</v>
      </c>
      <c r="N10" s="100">
        <f>+N80</f>
        <v>27600893451.16</v>
      </c>
      <c r="O10" s="95"/>
      <c r="P10" s="100">
        <f>+P80</f>
        <v>16216902009.16</v>
      </c>
      <c r="Q10" s="96"/>
      <c r="R10" s="96"/>
      <c r="S10" s="404"/>
      <c r="T10" s="20"/>
      <c r="U10" s="20"/>
      <c r="V10" s="20"/>
    </row>
    <row r="11" spans="2:22" s="28" customFormat="1" ht="12" x14ac:dyDescent="0.2">
      <c r="B11" s="400"/>
      <c r="C11" s="401"/>
      <c r="D11" s="395"/>
      <c r="E11" s="79"/>
      <c r="F11" s="414"/>
      <c r="G11" s="82"/>
      <c r="H11" s="415"/>
      <c r="I11" s="415"/>
      <c r="J11" s="402"/>
      <c r="K11" s="413"/>
      <c r="L11" s="401"/>
      <c r="M11" s="411"/>
      <c r="N11" s="100"/>
      <c r="O11" s="95"/>
      <c r="P11" s="103"/>
      <c r="Q11" s="409"/>
      <c r="R11" s="93">
        <f>+N14-P14</f>
        <v>9287288129.0100021</v>
      </c>
      <c r="S11" s="404"/>
      <c r="T11" s="20"/>
      <c r="U11" s="20"/>
      <c r="V11" s="20"/>
    </row>
    <row r="12" spans="2:22" s="28" customFormat="1" ht="12" x14ac:dyDescent="0.2">
      <c r="B12" s="400"/>
      <c r="C12" s="401"/>
      <c r="D12" s="395"/>
      <c r="E12" s="79"/>
      <c r="F12" s="414"/>
      <c r="G12" s="82"/>
      <c r="H12" s="415"/>
      <c r="I12" s="415"/>
      <c r="J12" s="402"/>
      <c r="K12" s="413"/>
      <c r="L12" s="401"/>
      <c r="M12" s="395"/>
      <c r="N12" s="103"/>
      <c r="O12" s="95"/>
      <c r="P12" s="103"/>
      <c r="Q12" s="409"/>
      <c r="R12" s="409"/>
      <c r="S12" s="404"/>
      <c r="T12" s="20"/>
      <c r="U12" s="20"/>
      <c r="V12" s="20"/>
    </row>
    <row r="13" spans="2:22" s="28" customFormat="1" ht="12" x14ac:dyDescent="0.2">
      <c r="B13" s="400"/>
      <c r="C13" s="401"/>
      <c r="D13" s="395"/>
      <c r="E13" s="79"/>
      <c r="F13" s="414"/>
      <c r="G13" s="82"/>
      <c r="H13" s="415"/>
      <c r="I13" s="415"/>
      <c r="J13" s="402"/>
      <c r="K13" s="413"/>
      <c r="L13" s="401"/>
      <c r="M13" s="395"/>
      <c r="N13" s="103"/>
      <c r="O13" s="95"/>
      <c r="P13" s="103"/>
      <c r="Q13" s="409"/>
      <c r="R13" s="409"/>
      <c r="S13" s="404"/>
      <c r="T13" s="20"/>
      <c r="U13" s="20"/>
      <c r="V13" s="20"/>
    </row>
    <row r="14" spans="2:22" s="28" customFormat="1" ht="12" x14ac:dyDescent="0.2">
      <c r="B14" s="400"/>
      <c r="C14" s="405" t="s">
        <v>285</v>
      </c>
      <c r="D14" s="395"/>
      <c r="E14" s="87">
        <f>SUM(E15:E16)</f>
        <v>240103385426.12</v>
      </c>
      <c r="F14" s="406"/>
      <c r="G14" s="87">
        <f>SUM(G15:G16)</f>
        <v>237804073991.17999</v>
      </c>
      <c r="H14" s="407"/>
      <c r="I14" s="104">
        <f>+E14-G14</f>
        <v>2299311434.9400024</v>
      </c>
      <c r="J14" s="408"/>
      <c r="K14" s="413"/>
      <c r="L14" s="405" t="s">
        <v>286</v>
      </c>
      <c r="M14" s="395"/>
      <c r="N14" s="92">
        <f>+N16+N17+N15</f>
        <v>20636292863.260002</v>
      </c>
      <c r="O14" s="95"/>
      <c r="P14" s="92">
        <f>+P15+P17+P16</f>
        <v>11349004734.25</v>
      </c>
      <c r="Q14" s="96"/>
      <c r="R14" s="96">
        <f>+N17-P17</f>
        <v>9287288129.0100002</v>
      </c>
      <c r="S14" s="404"/>
      <c r="T14" s="20"/>
      <c r="U14" s="20"/>
      <c r="V14" s="20"/>
    </row>
    <row r="15" spans="2:22" s="20" customFormat="1" ht="12" x14ac:dyDescent="0.2">
      <c r="B15" s="400">
        <v>16</v>
      </c>
      <c r="C15" s="401" t="s">
        <v>289</v>
      </c>
      <c r="D15" s="411" t="s">
        <v>448</v>
      </c>
      <c r="E15" s="94">
        <f>+E87</f>
        <v>213668666922.01999</v>
      </c>
      <c r="F15" s="95"/>
      <c r="G15" s="94">
        <f>+G87</f>
        <v>210488219297.53</v>
      </c>
      <c r="H15" s="96"/>
      <c r="I15" s="96"/>
      <c r="J15" s="98"/>
      <c r="K15" s="412">
        <v>23</v>
      </c>
      <c r="L15" s="401" t="s">
        <v>277</v>
      </c>
      <c r="M15" s="411" t="s">
        <v>278</v>
      </c>
      <c r="N15" s="84">
        <f>+N87</f>
        <v>5122074790.8999996</v>
      </c>
      <c r="O15" s="401"/>
      <c r="P15" s="94">
        <f>+P88</f>
        <v>5122074790.8999996</v>
      </c>
      <c r="Q15" s="96"/>
      <c r="R15" s="96"/>
      <c r="S15" s="404"/>
    </row>
    <row r="16" spans="2:22" s="20" customFormat="1" ht="12" x14ac:dyDescent="0.2">
      <c r="B16" s="400">
        <v>19</v>
      </c>
      <c r="C16" s="401" t="s">
        <v>290</v>
      </c>
      <c r="D16" s="395" t="s">
        <v>454</v>
      </c>
      <c r="E16" s="94">
        <f>+E105</f>
        <v>26434718504.100002</v>
      </c>
      <c r="F16" s="95"/>
      <c r="G16" s="94">
        <f>+G105</f>
        <v>27315854693.650002</v>
      </c>
      <c r="H16" s="96"/>
      <c r="I16" s="96">
        <f>+E15-G15</f>
        <v>3180447624.4899902</v>
      </c>
      <c r="J16" s="98"/>
      <c r="K16" s="413">
        <v>25</v>
      </c>
      <c r="L16" s="401" t="s">
        <v>283</v>
      </c>
      <c r="M16" s="411" t="s">
        <v>288</v>
      </c>
      <c r="N16" s="94">
        <f>+N89</f>
        <v>2326466630.1300001</v>
      </c>
      <c r="O16" s="95"/>
      <c r="P16" s="94">
        <f>+P89</f>
        <v>2326466630.1300001</v>
      </c>
      <c r="Q16" s="105"/>
      <c r="R16" s="106">
        <f>+N19-P19</f>
        <v>16054151047.300003</v>
      </c>
      <c r="S16" s="404"/>
    </row>
    <row r="17" spans="2:22" s="20" customFormat="1" ht="12" x14ac:dyDescent="0.2">
      <c r="B17" s="400"/>
      <c r="C17" s="401"/>
      <c r="D17" s="378"/>
      <c r="E17" s="79"/>
      <c r="F17" s="401"/>
      <c r="G17" s="82"/>
      <c r="H17" s="96"/>
      <c r="I17" s="97">
        <f>+E16-G16</f>
        <v>-881136189.54999924</v>
      </c>
      <c r="J17" s="98"/>
      <c r="K17" s="413">
        <v>27</v>
      </c>
      <c r="L17" s="401" t="s">
        <v>287</v>
      </c>
      <c r="M17" s="411" t="s">
        <v>485</v>
      </c>
      <c r="N17" s="94">
        <f>+N91</f>
        <v>13187751442.23</v>
      </c>
      <c r="O17" s="95"/>
      <c r="P17" s="94">
        <f>+P91</f>
        <v>3900463313.2199998</v>
      </c>
      <c r="Q17" s="107"/>
      <c r="R17" s="107"/>
      <c r="S17" s="404"/>
    </row>
    <row r="18" spans="2:22" s="20" customFormat="1" ht="12" x14ac:dyDescent="0.2">
      <c r="B18" s="400"/>
      <c r="C18" s="401"/>
      <c r="D18" s="378"/>
      <c r="E18" s="79"/>
      <c r="F18" s="401"/>
      <c r="G18" s="82"/>
      <c r="H18" s="96"/>
      <c r="I18" s="96"/>
      <c r="J18" s="98"/>
      <c r="K18" s="413"/>
      <c r="L18" s="401"/>
      <c r="M18" s="378"/>
      <c r="N18" s="84"/>
      <c r="O18" s="401"/>
      <c r="P18" s="84"/>
      <c r="Q18" s="414"/>
      <c r="R18" s="414"/>
      <c r="S18" s="404"/>
    </row>
    <row r="19" spans="2:22" s="20" customFormat="1" ht="12" x14ac:dyDescent="0.2">
      <c r="B19" s="400"/>
      <c r="C19" s="401"/>
      <c r="D19" s="395"/>
      <c r="E19" s="103"/>
      <c r="F19" s="95"/>
      <c r="G19" s="103"/>
      <c r="H19" s="96"/>
      <c r="I19" s="96"/>
      <c r="J19" s="98"/>
      <c r="K19" s="412"/>
      <c r="L19" s="416" t="s">
        <v>291</v>
      </c>
      <c r="M19" s="395"/>
      <c r="N19" s="109">
        <f>+N14+N7</f>
        <v>79380794694.600006</v>
      </c>
      <c r="O19" s="110"/>
      <c r="P19" s="109">
        <f>+P14+P7</f>
        <v>63326643647.300003</v>
      </c>
      <c r="Q19" s="409"/>
      <c r="R19" s="90">
        <f>+N24-P24</f>
        <v>-13501342370.720001</v>
      </c>
      <c r="S19" s="404"/>
    </row>
    <row r="20" spans="2:22" s="20" customFormat="1" ht="12" x14ac:dyDescent="0.2">
      <c r="B20" s="400"/>
      <c r="C20" s="401"/>
      <c r="D20" s="395"/>
      <c r="E20" s="103"/>
      <c r="F20" s="95"/>
      <c r="G20" s="103"/>
      <c r="H20" s="96"/>
      <c r="I20" s="96"/>
      <c r="J20" s="98"/>
      <c r="K20" s="412"/>
      <c r="L20" s="416"/>
      <c r="M20" s="395"/>
      <c r="N20" s="111"/>
      <c r="O20" s="110"/>
      <c r="P20" s="111"/>
      <c r="Q20" s="409"/>
      <c r="R20" s="112"/>
      <c r="S20" s="404"/>
    </row>
    <row r="21" spans="2:22" s="20" customFormat="1" ht="12" x14ac:dyDescent="0.2">
      <c r="B21" s="400"/>
      <c r="C21" s="401"/>
      <c r="D21" s="395"/>
      <c r="E21" s="79"/>
      <c r="F21" s="414"/>
      <c r="G21" s="82"/>
      <c r="H21" s="415"/>
      <c r="I21" s="415"/>
      <c r="J21" s="98"/>
      <c r="K21" s="383"/>
      <c r="L21" s="398" t="s">
        <v>176</v>
      </c>
      <c r="M21" s="395"/>
      <c r="N21" s="118"/>
      <c r="O21" s="414"/>
      <c r="P21" s="84"/>
      <c r="Q21" s="96"/>
      <c r="R21" s="97">
        <f>+N23-P23</f>
        <v>-13501342370.720001</v>
      </c>
      <c r="S21" s="404"/>
    </row>
    <row r="22" spans="2:22" s="20" customFormat="1" ht="12" x14ac:dyDescent="0.2">
      <c r="B22" s="400"/>
      <c r="C22" s="401"/>
      <c r="D22" s="395"/>
      <c r="E22" s="79"/>
      <c r="F22" s="414"/>
      <c r="G22" s="82"/>
      <c r="H22" s="415"/>
      <c r="I22" s="415"/>
      <c r="J22" s="98"/>
      <c r="K22" s="383"/>
      <c r="L22" s="398"/>
      <c r="M22" s="395"/>
      <c r="N22" s="118"/>
      <c r="O22" s="414"/>
      <c r="P22" s="84"/>
      <c r="Q22" s="96"/>
      <c r="R22" s="97"/>
      <c r="S22" s="404"/>
    </row>
    <row r="23" spans="2:22" s="20" customFormat="1" ht="12.75" thickBot="1" x14ac:dyDescent="0.25">
      <c r="B23" s="400"/>
      <c r="C23" s="401"/>
      <c r="D23" s="395"/>
      <c r="E23" s="79"/>
      <c r="F23" s="414"/>
      <c r="G23" s="82"/>
      <c r="H23" s="407"/>
      <c r="I23" s="116">
        <f>+E27-G27</f>
        <v>2552808676.5800171</v>
      </c>
      <c r="J23" s="417"/>
      <c r="K23" s="412">
        <v>31</v>
      </c>
      <c r="L23" s="401" t="s">
        <v>293</v>
      </c>
      <c r="M23" s="411" t="s">
        <v>303</v>
      </c>
      <c r="N23" s="94">
        <f>+N101</f>
        <v>165535840817.74899</v>
      </c>
      <c r="O23" s="403"/>
      <c r="P23" s="94">
        <f>+P101</f>
        <v>179037183188.46899</v>
      </c>
      <c r="Q23" s="409"/>
      <c r="R23" s="117">
        <f>+N27-P27</f>
        <v>2552808676.5800171</v>
      </c>
      <c r="S23" s="404"/>
    </row>
    <row r="24" spans="2:22" s="20" customFormat="1" ht="12.75" thickTop="1" x14ac:dyDescent="0.2">
      <c r="B24" s="400"/>
      <c r="C24" s="401"/>
      <c r="D24" s="395"/>
      <c r="E24" s="79"/>
      <c r="F24" s="414"/>
      <c r="G24" s="82"/>
      <c r="H24" s="407"/>
      <c r="I24" s="407"/>
      <c r="J24" s="417"/>
      <c r="K24" s="412"/>
      <c r="L24" s="416" t="s">
        <v>455</v>
      </c>
      <c r="M24" s="411"/>
      <c r="N24" s="92">
        <f>+N23</f>
        <v>165535840817.74899</v>
      </c>
      <c r="O24" s="406"/>
      <c r="P24" s="92">
        <f>+P23</f>
        <v>179037183188.46899</v>
      </c>
      <c r="Q24" s="409"/>
      <c r="R24" s="409"/>
      <c r="S24" s="404"/>
    </row>
    <row r="25" spans="2:22" s="20" customFormat="1" ht="12" x14ac:dyDescent="0.2">
      <c r="B25" s="400"/>
      <c r="C25" s="401"/>
      <c r="D25" s="395"/>
      <c r="E25" s="79"/>
      <c r="F25" s="414"/>
      <c r="G25" s="82"/>
      <c r="H25" s="407"/>
      <c r="I25" s="407"/>
      <c r="J25" s="417"/>
      <c r="K25" s="412"/>
      <c r="L25" s="416"/>
      <c r="M25" s="411"/>
      <c r="N25" s="118"/>
      <c r="O25" s="406"/>
      <c r="P25" s="118"/>
      <c r="Q25" s="409"/>
      <c r="R25" s="409"/>
      <c r="S25" s="404"/>
    </row>
    <row r="26" spans="2:22" s="20" customFormat="1" ht="12" x14ac:dyDescent="0.2">
      <c r="B26" s="400"/>
      <c r="C26" s="401"/>
      <c r="D26" s="395"/>
      <c r="E26" s="79"/>
      <c r="F26" s="403"/>
      <c r="G26" s="79"/>
      <c r="H26" s="418"/>
      <c r="I26" s="418"/>
      <c r="J26" s="419"/>
      <c r="K26" s="412"/>
      <c r="L26" s="401"/>
      <c r="M26" s="395"/>
      <c r="N26" s="84"/>
      <c r="O26" s="414"/>
      <c r="P26" s="84"/>
      <c r="Q26" s="414"/>
      <c r="R26" s="414"/>
      <c r="S26" s="404"/>
    </row>
    <row r="27" spans="2:22" s="20" customFormat="1" ht="12.75" thickBot="1" x14ac:dyDescent="0.25">
      <c r="B27" s="400"/>
      <c r="C27" s="416" t="s">
        <v>295</v>
      </c>
      <c r="D27" s="395"/>
      <c r="E27" s="119">
        <f>+E14+E7</f>
        <v>244916635512.35001</v>
      </c>
      <c r="F27" s="406"/>
      <c r="G27" s="119">
        <f>+G14+G7</f>
        <v>242363826835.76999</v>
      </c>
      <c r="H27" s="418"/>
      <c r="I27" s="418"/>
      <c r="J27" s="417"/>
      <c r="K27" s="412"/>
      <c r="L27" s="416" t="s">
        <v>296</v>
      </c>
      <c r="M27" s="395"/>
      <c r="N27" s="120">
        <f>+N19+N24</f>
        <v>244916635512.349</v>
      </c>
      <c r="O27" s="406"/>
      <c r="P27" s="120">
        <f>+P19+P24</f>
        <v>242363826835.76898</v>
      </c>
      <c r="Q27" s="414"/>
      <c r="R27" s="414"/>
      <c r="S27" s="404"/>
    </row>
    <row r="28" spans="2:22" s="20" customFormat="1" ht="12.75" thickTop="1" x14ac:dyDescent="0.2">
      <c r="B28" s="400"/>
      <c r="C28" s="416"/>
      <c r="D28" s="395"/>
      <c r="E28" s="121"/>
      <c r="F28" s="406"/>
      <c r="G28" s="121"/>
      <c r="H28" s="418"/>
      <c r="I28" s="418"/>
      <c r="J28" s="417"/>
      <c r="K28" s="412"/>
      <c r="L28" s="416"/>
      <c r="M28" s="395"/>
      <c r="N28" s="118"/>
      <c r="O28" s="406"/>
      <c r="P28" s="118"/>
      <c r="Q28" s="414"/>
      <c r="R28" s="414"/>
      <c r="S28" s="404"/>
    </row>
    <row r="29" spans="2:22" s="20" customFormat="1" ht="12" x14ac:dyDescent="0.2">
      <c r="B29" s="400"/>
      <c r="C29" s="416"/>
      <c r="D29" s="395"/>
      <c r="E29" s="121"/>
      <c r="F29" s="406"/>
      <c r="G29" s="121"/>
      <c r="H29" s="418"/>
      <c r="I29" s="418"/>
      <c r="J29" s="417"/>
      <c r="K29" s="412"/>
      <c r="L29" s="416"/>
      <c r="M29" s="395"/>
      <c r="N29" s="118"/>
      <c r="O29" s="406"/>
      <c r="P29" s="118"/>
      <c r="Q29" s="414"/>
      <c r="R29" s="414"/>
      <c r="S29" s="404"/>
    </row>
    <row r="30" spans="2:22" s="20" customFormat="1" ht="12" x14ac:dyDescent="0.2">
      <c r="B30" s="400"/>
      <c r="C30" s="416"/>
      <c r="D30" s="395"/>
      <c r="E30" s="121"/>
      <c r="F30" s="406"/>
      <c r="G30" s="121"/>
      <c r="H30" s="122"/>
      <c r="I30" s="123">
        <f>SUM(I31:I33)</f>
        <v>-1.9073486328125E-6</v>
      </c>
      <c r="J30" s="124"/>
      <c r="K30" s="412"/>
      <c r="L30" s="401"/>
      <c r="M30" s="395"/>
      <c r="N30" s="84"/>
      <c r="O30" s="414"/>
      <c r="P30" s="84"/>
      <c r="Q30" s="105"/>
      <c r="R30" s="106">
        <f>SUM(R31:R33)</f>
        <v>-9.765625E-4</v>
      </c>
      <c r="S30" s="420"/>
      <c r="T30" s="318"/>
      <c r="U30" s="318"/>
      <c r="V30" s="318"/>
    </row>
    <row r="31" spans="2:22" s="20" customFormat="1" ht="12" x14ac:dyDescent="0.2">
      <c r="B31" s="400"/>
      <c r="C31" s="416" t="s">
        <v>297</v>
      </c>
      <c r="D31" s="395"/>
      <c r="E31" s="125">
        <f>SUM(E32:E34)</f>
        <v>0</v>
      </c>
      <c r="F31" s="110"/>
      <c r="G31" s="125">
        <f>SUM(G32:G34)</f>
        <v>0</v>
      </c>
      <c r="H31" s="96"/>
      <c r="I31" s="97">
        <f>+E32-G32</f>
        <v>0</v>
      </c>
      <c r="J31" s="417"/>
      <c r="K31" s="412"/>
      <c r="L31" s="416" t="s">
        <v>298</v>
      </c>
      <c r="M31" s="395"/>
      <c r="N31" s="109">
        <f>SUM(N32:N34)</f>
        <v>0</v>
      </c>
      <c r="O31" s="403"/>
      <c r="P31" s="109">
        <f>SUM(P32:P34)</f>
        <v>0</v>
      </c>
      <c r="Q31" s="96"/>
      <c r="R31" s="418">
        <f>+N32-P32</f>
        <v>746784945065.64941</v>
      </c>
      <c r="S31" s="404"/>
    </row>
    <row r="32" spans="2:22" s="20" customFormat="1" ht="12" x14ac:dyDescent="0.2">
      <c r="B32" s="400">
        <v>81</v>
      </c>
      <c r="C32" s="401" t="s">
        <v>299</v>
      </c>
      <c r="D32" s="411" t="s">
        <v>294</v>
      </c>
      <c r="E32" s="94">
        <f>+E117</f>
        <v>0</v>
      </c>
      <c r="F32" s="403"/>
      <c r="G32" s="94">
        <f>+G117</f>
        <v>0</v>
      </c>
      <c r="H32" s="96"/>
      <c r="I32" s="418">
        <f>+E33-G33</f>
        <v>90181169.049999237</v>
      </c>
      <c r="J32" s="417"/>
      <c r="K32" s="412">
        <v>91</v>
      </c>
      <c r="L32" s="401" t="s">
        <v>301</v>
      </c>
      <c r="M32" s="411" t="s">
        <v>294</v>
      </c>
      <c r="N32" s="94">
        <f>+N117</f>
        <v>9176454929060.2695</v>
      </c>
      <c r="O32" s="403"/>
      <c r="P32" s="94">
        <f>+P117</f>
        <v>8429669983994.6201</v>
      </c>
      <c r="Q32" s="96"/>
      <c r="R32" s="418">
        <f>+N33-P33</f>
        <v>0</v>
      </c>
      <c r="S32" s="420"/>
      <c r="T32" s="318"/>
      <c r="U32" s="318"/>
      <c r="V32" s="318"/>
    </row>
    <row r="33" spans="2:22" s="20" customFormat="1" ht="12" x14ac:dyDescent="0.2">
      <c r="B33" s="400">
        <v>83</v>
      </c>
      <c r="C33" s="401" t="s">
        <v>302</v>
      </c>
      <c r="D33" s="411" t="s">
        <v>366</v>
      </c>
      <c r="E33" s="94">
        <f>+E119</f>
        <v>15016070218.279999</v>
      </c>
      <c r="F33" s="403"/>
      <c r="G33" s="94">
        <f>+G119</f>
        <v>14925889049.23</v>
      </c>
      <c r="H33" s="96"/>
      <c r="I33" s="418">
        <f>+E34-G34</f>
        <v>-90181169.050001144</v>
      </c>
      <c r="J33" s="417"/>
      <c r="K33" s="413">
        <v>93</v>
      </c>
      <c r="L33" s="401" t="s">
        <v>304</v>
      </c>
      <c r="M33" s="411" t="s">
        <v>366</v>
      </c>
      <c r="N33" s="94">
        <f>+N120</f>
        <v>567344987.55999994</v>
      </c>
      <c r="O33" s="403"/>
      <c r="P33" s="94">
        <f>+P120</f>
        <v>567344987.55999994</v>
      </c>
      <c r="Q33" s="96"/>
      <c r="R33" s="97">
        <f>+N34-P34</f>
        <v>-746784945065.65039</v>
      </c>
      <c r="S33" s="420"/>
      <c r="T33" s="318"/>
      <c r="U33" s="318"/>
      <c r="V33" s="318"/>
    </row>
    <row r="34" spans="2:22" s="20" customFormat="1" ht="12" x14ac:dyDescent="0.2">
      <c r="B34" s="400">
        <v>89</v>
      </c>
      <c r="C34" s="401" t="s">
        <v>305</v>
      </c>
      <c r="D34" s="411" t="s">
        <v>366</v>
      </c>
      <c r="E34" s="103">
        <f>+E125</f>
        <v>-15016070218.280001</v>
      </c>
      <c r="F34" s="403"/>
      <c r="G34" s="103">
        <f>+G125</f>
        <v>-14925889049.23</v>
      </c>
      <c r="H34" s="402"/>
      <c r="I34" s="402"/>
      <c r="J34" s="402"/>
      <c r="K34" s="413">
        <v>99</v>
      </c>
      <c r="L34" s="401" t="s">
        <v>306</v>
      </c>
      <c r="M34" s="411" t="s">
        <v>366</v>
      </c>
      <c r="N34" s="103">
        <f>+N125</f>
        <v>-9177022274047.8301</v>
      </c>
      <c r="O34" s="96"/>
      <c r="P34" s="103">
        <f>+P125</f>
        <v>-8430237328982.1797</v>
      </c>
      <c r="Q34" s="417"/>
      <c r="R34" s="417"/>
      <c r="S34" s="404"/>
    </row>
    <row r="35" spans="2:22" s="20" customFormat="1" ht="12" x14ac:dyDescent="0.2">
      <c r="B35" s="421"/>
      <c r="C35" s="126"/>
      <c r="D35" s="55"/>
      <c r="E35" s="127"/>
      <c r="F35" s="126"/>
      <c r="G35" s="127"/>
      <c r="H35" s="128"/>
      <c r="I35" s="128"/>
      <c r="J35" s="128"/>
      <c r="K35" s="246"/>
      <c r="L35" s="126"/>
      <c r="M35" s="55"/>
      <c r="N35" s="129"/>
      <c r="O35" s="126"/>
      <c r="P35" s="129"/>
      <c r="Q35" s="126"/>
      <c r="R35" s="126"/>
      <c r="S35" s="422"/>
    </row>
    <row r="36" spans="2:22" s="10" customFormat="1" ht="12" customHeight="1" x14ac:dyDescent="0.2">
      <c r="B36" s="423"/>
      <c r="C36" s="23"/>
      <c r="D36" s="24"/>
      <c r="E36" s="33"/>
      <c r="F36" s="23"/>
      <c r="G36" s="33"/>
      <c r="H36" s="25"/>
      <c r="I36" s="25"/>
      <c r="J36" s="25"/>
      <c r="K36" s="247"/>
      <c r="L36" s="23"/>
      <c r="M36" s="24"/>
      <c r="N36" s="37"/>
      <c r="O36" s="23"/>
      <c r="P36" s="37"/>
      <c r="Q36" s="23"/>
      <c r="R36" s="23"/>
      <c r="S36" s="424"/>
      <c r="T36" s="57"/>
      <c r="U36" s="57"/>
      <c r="V36" s="57"/>
    </row>
    <row r="37" spans="2:22" s="10" customFormat="1" ht="12" customHeight="1" x14ac:dyDescent="0.2">
      <c r="B37" s="425"/>
      <c r="C37" s="426"/>
      <c r="D37" s="427"/>
      <c r="E37" s="59"/>
      <c r="F37" s="426"/>
      <c r="G37" s="60"/>
      <c r="H37" s="427"/>
      <c r="I37" s="427"/>
      <c r="J37" s="427"/>
      <c r="K37" s="428"/>
      <c r="L37" s="426"/>
      <c r="M37" s="427"/>
      <c r="N37" s="61"/>
      <c r="O37" s="426"/>
      <c r="P37" s="61"/>
      <c r="Q37" s="426"/>
      <c r="R37" s="426"/>
      <c r="S37" s="429"/>
      <c r="T37" s="57"/>
      <c r="U37" s="57"/>
      <c r="V37" s="57"/>
    </row>
    <row r="38" spans="2:22" s="10" customFormat="1" ht="12" customHeight="1" x14ac:dyDescent="0.2">
      <c r="B38" s="425"/>
      <c r="C38" s="426"/>
      <c r="D38" s="427"/>
      <c r="E38" s="59"/>
      <c r="F38" s="426"/>
      <c r="G38" s="60"/>
      <c r="H38" s="427"/>
      <c r="I38" s="427"/>
      <c r="J38" s="427"/>
      <c r="K38" s="428"/>
      <c r="L38" s="426"/>
      <c r="M38" s="427"/>
      <c r="N38" s="61"/>
      <c r="O38" s="426"/>
      <c r="P38" s="61"/>
      <c r="Q38" s="426"/>
      <c r="R38" s="426"/>
      <c r="S38" s="429"/>
      <c r="T38" s="57"/>
      <c r="U38" s="57"/>
      <c r="V38" s="57"/>
    </row>
    <row r="39" spans="2:22" s="10" customFormat="1" ht="12" customHeight="1" x14ac:dyDescent="0.2">
      <c r="B39" s="425"/>
      <c r="C39" s="426"/>
      <c r="D39" s="427"/>
      <c r="E39" s="59"/>
      <c r="F39" s="426"/>
      <c r="G39" s="60"/>
      <c r="H39" s="427"/>
      <c r="I39" s="427"/>
      <c r="J39" s="427"/>
      <c r="K39" s="428"/>
      <c r="L39" s="426"/>
      <c r="M39" s="427"/>
      <c r="N39" s="61"/>
      <c r="O39" s="426"/>
      <c r="P39" s="61"/>
      <c r="Q39" s="426"/>
      <c r="R39" s="426"/>
      <c r="S39" s="429"/>
      <c r="T39" s="57"/>
      <c r="U39" s="57"/>
      <c r="V39" s="57"/>
    </row>
    <row r="40" spans="2:22" s="10" customFormat="1" ht="12" customHeight="1" x14ac:dyDescent="0.2">
      <c r="B40" s="425"/>
      <c r="C40" s="426"/>
      <c r="D40" s="427"/>
      <c r="E40" s="59"/>
      <c r="F40" s="426"/>
      <c r="G40" s="60"/>
      <c r="H40" s="427"/>
      <c r="I40" s="427"/>
      <c r="J40" s="427"/>
      <c r="K40" s="428"/>
      <c r="L40" s="426"/>
      <c r="M40" s="427"/>
      <c r="N40" s="61"/>
      <c r="O40" s="426"/>
      <c r="P40" s="61"/>
      <c r="Q40" s="426"/>
      <c r="R40" s="426"/>
      <c r="S40" s="429"/>
      <c r="T40" s="57"/>
      <c r="U40" s="57"/>
      <c r="V40" s="57"/>
    </row>
    <row r="41" spans="2:22" s="10" customFormat="1" ht="12" customHeight="1" x14ac:dyDescent="0.2">
      <c r="B41" s="425"/>
      <c r="C41" s="426"/>
      <c r="D41" s="427"/>
      <c r="E41" s="59"/>
      <c r="F41" s="426"/>
      <c r="G41" s="60"/>
      <c r="H41" s="427"/>
      <c r="I41" s="427"/>
      <c r="J41" s="427"/>
      <c r="K41" s="428"/>
      <c r="L41" s="426"/>
      <c r="M41" s="427"/>
      <c r="N41" s="61"/>
      <c r="O41" s="426"/>
      <c r="P41" s="61"/>
      <c r="Q41" s="426"/>
      <c r="R41" s="426"/>
      <c r="S41" s="429"/>
      <c r="T41" s="57"/>
      <c r="U41" s="57"/>
      <c r="V41" s="57"/>
    </row>
    <row r="42" spans="2:22" s="10" customFormat="1" ht="12" customHeight="1" x14ac:dyDescent="0.2">
      <c r="B42" s="425"/>
      <c r="C42" s="426"/>
      <c r="D42" s="427"/>
      <c r="E42" s="59"/>
      <c r="F42" s="426"/>
      <c r="G42" s="60"/>
      <c r="H42" s="427"/>
      <c r="I42" s="427"/>
      <c r="J42" s="427"/>
      <c r="K42" s="428"/>
      <c r="L42" s="426"/>
      <c r="M42" s="427"/>
      <c r="N42" s="61"/>
      <c r="O42" s="426"/>
      <c r="P42" s="61"/>
      <c r="Q42" s="426"/>
      <c r="R42" s="426"/>
      <c r="S42" s="429"/>
      <c r="T42" s="57"/>
      <c r="U42" s="57"/>
      <c r="V42" s="57"/>
    </row>
    <row r="43" spans="2:22" s="10" customFormat="1" ht="12" customHeight="1" x14ac:dyDescent="0.2">
      <c r="B43" s="425"/>
      <c r="C43" s="426"/>
      <c r="D43" s="427"/>
      <c r="E43" s="59"/>
      <c r="F43" s="426"/>
      <c r="G43" s="60"/>
      <c r="H43" s="427"/>
      <c r="I43" s="427"/>
      <c r="J43" s="427"/>
      <c r="K43" s="428"/>
      <c r="L43" s="426"/>
      <c r="M43" s="427"/>
      <c r="N43" s="61"/>
      <c r="O43" s="426"/>
      <c r="P43" s="61"/>
      <c r="Q43" s="426"/>
      <c r="R43" s="426"/>
      <c r="S43" s="429"/>
      <c r="T43" s="57"/>
      <c r="U43" s="57"/>
      <c r="V43" s="57"/>
    </row>
    <row r="44" spans="2:22" s="10" customFormat="1" ht="12" customHeight="1" x14ac:dyDescent="0.2">
      <c r="B44" s="425"/>
      <c r="C44" s="426"/>
      <c r="D44" s="427"/>
      <c r="E44" s="59"/>
      <c r="F44" s="426"/>
      <c r="G44" s="60"/>
      <c r="H44" s="427"/>
      <c r="I44" s="427"/>
      <c r="J44" s="427"/>
      <c r="K44" s="428"/>
      <c r="L44" s="426"/>
      <c r="M44" s="427"/>
      <c r="N44" s="61"/>
      <c r="O44" s="426"/>
      <c r="P44" s="61"/>
      <c r="Q44" s="426"/>
      <c r="R44" s="426"/>
      <c r="S44" s="429"/>
      <c r="T44" s="57"/>
      <c r="U44" s="57"/>
      <c r="V44" s="57"/>
    </row>
    <row r="45" spans="2:22" s="28" customFormat="1" ht="12" customHeight="1" x14ac:dyDescent="0.2">
      <c r="B45" s="430"/>
      <c r="C45" s="431"/>
      <c r="D45" s="427"/>
      <c r="E45" s="65"/>
      <c r="F45" s="431"/>
      <c r="G45" s="66"/>
      <c r="H45" s="432"/>
      <c r="I45" s="432"/>
      <c r="J45" s="432"/>
      <c r="K45" s="433"/>
      <c r="L45" s="431"/>
      <c r="M45" s="427"/>
      <c r="N45" s="67"/>
      <c r="O45" s="431"/>
      <c r="P45" s="67"/>
      <c r="Q45" s="431"/>
      <c r="R45" s="431"/>
      <c r="S45" s="434"/>
      <c r="T45" s="63"/>
      <c r="U45" s="63"/>
      <c r="V45" s="63"/>
    </row>
    <row r="46" spans="2:22" s="176" customFormat="1" ht="12" customHeight="1" x14ac:dyDescent="0.2">
      <c r="B46" s="435"/>
      <c r="C46" s="436" t="s">
        <v>307</v>
      </c>
      <c r="D46" s="436"/>
      <c r="E46" s="436"/>
      <c r="F46" s="436"/>
      <c r="G46" s="436"/>
      <c r="H46" s="437"/>
      <c r="I46" s="437"/>
      <c r="J46" s="437"/>
      <c r="K46" s="437"/>
      <c r="L46" s="436" t="s">
        <v>483</v>
      </c>
      <c r="M46" s="436"/>
      <c r="N46" s="436"/>
      <c r="O46" s="436"/>
      <c r="P46" s="436"/>
      <c r="Q46" s="433"/>
      <c r="R46" s="433"/>
      <c r="S46" s="438"/>
      <c r="T46" s="174"/>
      <c r="U46" s="174"/>
      <c r="V46" s="174"/>
    </row>
    <row r="47" spans="2:22" s="192" customFormat="1" ht="12" customHeight="1" x14ac:dyDescent="0.2">
      <c r="B47" s="435"/>
      <c r="C47" s="439" t="s">
        <v>450</v>
      </c>
      <c r="D47" s="439"/>
      <c r="E47" s="439"/>
      <c r="F47" s="439"/>
      <c r="G47" s="439"/>
      <c r="H47" s="433"/>
      <c r="I47" s="433"/>
      <c r="J47" s="433"/>
      <c r="K47" s="433"/>
      <c r="L47" s="439" t="s">
        <v>451</v>
      </c>
      <c r="M47" s="439"/>
      <c r="N47" s="439"/>
      <c r="O47" s="439"/>
      <c r="P47" s="439"/>
      <c r="Q47" s="433"/>
      <c r="R47" s="433"/>
      <c r="S47" s="438"/>
      <c r="T47" s="191"/>
      <c r="U47" s="191"/>
      <c r="V47" s="191"/>
    </row>
    <row r="48" spans="2:22" s="10" customFormat="1" ht="12" customHeight="1" x14ac:dyDescent="0.2">
      <c r="B48" s="430"/>
      <c r="C48" s="440" t="s">
        <v>365</v>
      </c>
      <c r="D48" s="440"/>
      <c r="E48" s="440"/>
      <c r="F48" s="440"/>
      <c r="G48" s="440"/>
      <c r="H48" s="431"/>
      <c r="I48" s="441"/>
      <c r="J48" s="441"/>
      <c r="K48" s="433"/>
      <c r="L48" s="442" t="s">
        <v>452</v>
      </c>
      <c r="M48" s="442"/>
      <c r="N48" s="442"/>
      <c r="O48" s="442"/>
      <c r="P48" s="442"/>
      <c r="Q48" s="443"/>
      <c r="R48" s="443"/>
      <c r="S48" s="434"/>
      <c r="T48" s="57"/>
      <c r="U48" s="57"/>
      <c r="V48" s="57"/>
    </row>
    <row r="49" spans="2:22" s="10" customFormat="1" ht="12" customHeight="1" x14ac:dyDescent="0.2">
      <c r="B49" s="430"/>
      <c r="C49" s="444"/>
      <c r="D49" s="444"/>
      <c r="E49" s="444"/>
      <c r="F49" s="444"/>
      <c r="G49" s="444"/>
      <c r="H49" s="431"/>
      <c r="I49" s="441"/>
      <c r="J49" s="441"/>
      <c r="K49" s="433"/>
      <c r="L49" s="432"/>
      <c r="M49" s="432"/>
      <c r="N49" s="432"/>
      <c r="O49" s="432"/>
      <c r="P49" s="432"/>
      <c r="Q49" s="443"/>
      <c r="R49" s="443"/>
      <c r="S49" s="434"/>
      <c r="T49" s="57"/>
      <c r="U49" s="57"/>
      <c r="V49" s="57"/>
    </row>
    <row r="50" spans="2:22" s="10" customFormat="1" ht="12" customHeight="1" x14ac:dyDescent="0.2">
      <c r="B50" s="430"/>
      <c r="C50" s="444"/>
      <c r="D50" s="444"/>
      <c r="E50" s="444"/>
      <c r="F50" s="444"/>
      <c r="G50" s="444"/>
      <c r="H50" s="431"/>
      <c r="I50" s="441"/>
      <c r="J50" s="441"/>
      <c r="K50" s="433"/>
      <c r="L50" s="432"/>
      <c r="M50" s="432"/>
      <c r="N50" s="432"/>
      <c r="O50" s="432"/>
      <c r="P50" s="432"/>
      <c r="Q50" s="443"/>
      <c r="R50" s="443"/>
      <c r="S50" s="434"/>
      <c r="T50" s="57"/>
      <c r="U50" s="57"/>
      <c r="V50" s="57"/>
    </row>
    <row r="51" spans="2:22" s="183" customFormat="1" ht="12" customHeight="1" x14ac:dyDescent="0.2">
      <c r="B51" s="430"/>
      <c r="C51" s="444"/>
      <c r="D51" s="444"/>
      <c r="E51" s="65"/>
      <c r="F51" s="431"/>
      <c r="G51" s="67"/>
      <c r="H51" s="431"/>
      <c r="I51" s="441"/>
      <c r="J51" s="441"/>
      <c r="K51" s="433"/>
      <c r="L51" s="431"/>
      <c r="M51" s="432"/>
      <c r="N51" s="67"/>
      <c r="O51" s="431"/>
      <c r="P51" s="67"/>
      <c r="Q51" s="431"/>
      <c r="R51" s="431"/>
      <c r="S51" s="434"/>
      <c r="T51" s="179"/>
      <c r="U51" s="179"/>
      <c r="V51" s="179"/>
    </row>
    <row r="52" spans="2:22" s="183" customFormat="1" ht="12" customHeight="1" x14ac:dyDescent="0.2">
      <c r="B52" s="430"/>
      <c r="C52" s="444"/>
      <c r="D52" s="444"/>
      <c r="E52" s="65"/>
      <c r="F52" s="431"/>
      <c r="G52" s="67"/>
      <c r="H52" s="431"/>
      <c r="I52" s="441"/>
      <c r="J52" s="441"/>
      <c r="K52" s="433"/>
      <c r="L52" s="431"/>
      <c r="M52" s="432"/>
      <c r="N52" s="67"/>
      <c r="O52" s="431"/>
      <c r="P52" s="67"/>
      <c r="Q52" s="431"/>
      <c r="R52" s="431"/>
      <c r="S52" s="434"/>
      <c r="T52" s="179"/>
      <c r="U52" s="179"/>
      <c r="V52" s="179"/>
    </row>
    <row r="53" spans="2:22" s="187" customFormat="1" ht="12" customHeight="1" x14ac:dyDescent="0.2">
      <c r="B53" s="430"/>
      <c r="C53" s="444"/>
      <c r="D53" s="444"/>
      <c r="E53" s="65"/>
      <c r="F53" s="431"/>
      <c r="G53" s="67"/>
      <c r="H53" s="431"/>
      <c r="I53" s="441"/>
      <c r="J53" s="441"/>
      <c r="K53" s="433"/>
      <c r="L53" s="431"/>
      <c r="M53" s="432"/>
      <c r="N53" s="67"/>
      <c r="O53" s="431"/>
      <c r="P53" s="67"/>
      <c r="Q53" s="431"/>
      <c r="R53" s="431"/>
      <c r="S53" s="434"/>
      <c r="T53" s="179"/>
      <c r="U53" s="179"/>
      <c r="V53" s="179"/>
    </row>
    <row r="54" spans="2:22" s="176" customFormat="1" ht="12" customHeight="1" x14ac:dyDescent="0.2">
      <c r="B54" s="445" t="s">
        <v>308</v>
      </c>
      <c r="C54" s="436"/>
      <c r="D54" s="436"/>
      <c r="E54" s="436"/>
      <c r="F54" s="436"/>
      <c r="G54" s="436"/>
      <c r="H54" s="436"/>
      <c r="I54" s="436"/>
      <c r="J54" s="436"/>
      <c r="K54" s="436"/>
      <c r="L54" s="436"/>
      <c r="M54" s="436"/>
      <c r="N54" s="436"/>
      <c r="O54" s="436"/>
      <c r="P54" s="436"/>
      <c r="Q54" s="436"/>
      <c r="R54" s="436"/>
      <c r="S54" s="446"/>
      <c r="T54" s="172"/>
      <c r="U54" s="172"/>
      <c r="V54" s="172"/>
    </row>
    <row r="55" spans="2:22" ht="12" customHeight="1" x14ac:dyDescent="0.25">
      <c r="B55" s="447" t="s">
        <v>309</v>
      </c>
      <c r="C55" s="448"/>
      <c r="D55" s="448"/>
      <c r="E55" s="448"/>
      <c r="F55" s="448"/>
      <c r="G55" s="448"/>
      <c r="H55" s="448"/>
      <c r="I55" s="448"/>
      <c r="J55" s="448"/>
      <c r="K55" s="448"/>
      <c r="L55" s="448"/>
      <c r="M55" s="448"/>
      <c r="N55" s="448"/>
      <c r="O55" s="448"/>
      <c r="P55" s="448"/>
      <c r="Q55" s="448"/>
      <c r="R55" s="448"/>
      <c r="S55" s="449"/>
      <c r="T55" s="250"/>
      <c r="U55" s="250"/>
      <c r="V55" s="250"/>
    </row>
    <row r="56" spans="2:22" ht="12" customHeight="1" x14ac:dyDescent="0.25">
      <c r="B56" s="450"/>
      <c r="C56" s="451"/>
      <c r="D56" s="451"/>
      <c r="E56" s="451"/>
      <c r="F56" s="451"/>
      <c r="G56" s="451"/>
      <c r="H56" s="451"/>
      <c r="I56" s="451"/>
      <c r="J56" s="451"/>
      <c r="K56" s="451"/>
      <c r="L56" s="451"/>
      <c r="M56" s="451"/>
      <c r="N56" s="451"/>
      <c r="O56" s="451"/>
      <c r="P56" s="451"/>
      <c r="Q56" s="451"/>
      <c r="R56" s="451"/>
      <c r="S56" s="452"/>
      <c r="T56" s="250"/>
      <c r="U56" s="250"/>
      <c r="V56" s="250"/>
    </row>
    <row r="57" spans="2:22" ht="12" customHeight="1" x14ac:dyDescent="0.25">
      <c r="B57" s="453"/>
      <c r="C57" s="454"/>
      <c r="D57" s="454"/>
      <c r="E57" s="454"/>
      <c r="F57" s="454"/>
      <c r="G57" s="454"/>
      <c r="H57" s="454"/>
      <c r="I57" s="454"/>
      <c r="J57" s="454"/>
      <c r="K57" s="454"/>
      <c r="L57" s="454"/>
      <c r="M57" s="454"/>
      <c r="N57" s="454"/>
      <c r="O57" s="454"/>
      <c r="P57" s="454"/>
      <c r="Q57" s="454"/>
      <c r="R57" s="454"/>
      <c r="S57" s="455"/>
      <c r="T57" s="250"/>
      <c r="U57" s="250"/>
      <c r="V57" s="250"/>
    </row>
    <row r="58" spans="2:22" s="10" customFormat="1" ht="12" customHeight="1" x14ac:dyDescent="0.25">
      <c r="B58" s="456"/>
      <c r="C58" s="457"/>
      <c r="D58" s="457"/>
      <c r="E58" s="457"/>
      <c r="F58" s="457"/>
      <c r="G58" s="457"/>
      <c r="H58" s="458"/>
      <c r="I58" s="458"/>
      <c r="J58" s="458"/>
      <c r="K58" s="457"/>
      <c r="L58" s="457"/>
      <c r="M58" s="457"/>
      <c r="N58" s="457"/>
      <c r="O58" s="457"/>
      <c r="P58" s="457"/>
      <c r="Q58" s="458"/>
      <c r="R58" s="458"/>
      <c r="S58" s="459"/>
      <c r="T58" s="63"/>
      <c r="U58" s="63"/>
      <c r="V58" s="63"/>
    </row>
    <row r="59" spans="2:22" s="10" customFormat="1" ht="66" hidden="1" customHeight="1" x14ac:dyDescent="0.25">
      <c r="B59" s="68"/>
      <c r="C59" s="69"/>
      <c r="D59" s="69"/>
      <c r="E59" s="69"/>
      <c r="F59" s="69"/>
      <c r="G59" s="69"/>
      <c r="H59" s="70"/>
      <c r="I59" s="70"/>
      <c r="J59" s="70"/>
      <c r="K59" s="69"/>
      <c r="L59" s="69"/>
      <c r="M59" s="69"/>
      <c r="N59" s="69"/>
      <c r="O59" s="69"/>
      <c r="P59" s="69"/>
      <c r="Q59" s="70"/>
      <c r="R59" s="70"/>
      <c r="S59" s="71"/>
      <c r="T59" s="63"/>
      <c r="U59" s="63"/>
      <c r="V59" s="63"/>
    </row>
    <row r="60" spans="2:22" s="10" customFormat="1" ht="87.75" hidden="1" customHeight="1" x14ac:dyDescent="0.25">
      <c r="B60" s="72"/>
      <c r="C60" s="348" t="s">
        <v>482</v>
      </c>
      <c r="D60" s="348"/>
      <c r="E60" s="348"/>
      <c r="F60" s="348"/>
      <c r="G60" s="348"/>
      <c r="H60" s="348"/>
      <c r="I60" s="348"/>
      <c r="J60" s="348"/>
      <c r="K60" s="348"/>
      <c r="L60" s="348"/>
      <c r="M60" s="348"/>
      <c r="N60" s="348"/>
      <c r="O60" s="348"/>
      <c r="P60" s="348"/>
      <c r="Q60" s="348"/>
      <c r="R60" s="348"/>
      <c r="S60" s="349"/>
      <c r="T60" s="315"/>
      <c r="U60" s="315"/>
      <c r="V60" s="315"/>
    </row>
    <row r="61" spans="2:22" ht="11.25" hidden="1" customHeight="1" x14ac:dyDescent="0.2">
      <c r="B61" s="81"/>
      <c r="C61" s="20"/>
      <c r="E61" s="75" t="s">
        <v>268</v>
      </c>
      <c r="F61" s="74"/>
      <c r="G61" s="75" t="s">
        <v>268</v>
      </c>
      <c r="H61" s="74"/>
      <c r="I61" s="356" t="s">
        <v>269</v>
      </c>
      <c r="J61" s="74"/>
      <c r="K61" s="133"/>
      <c r="L61" s="20"/>
      <c r="N61" s="75" t="s">
        <v>268</v>
      </c>
      <c r="O61" s="74"/>
      <c r="P61" s="75" t="s">
        <v>268</v>
      </c>
      <c r="Q61" s="8"/>
      <c r="R61" s="357" t="s">
        <v>269</v>
      </c>
      <c r="S61" s="46"/>
    </row>
    <row r="62" spans="2:22" ht="12" hidden="1" x14ac:dyDescent="0.2">
      <c r="B62" s="81"/>
      <c r="C62" s="20"/>
      <c r="E62" s="77">
        <f>+E4</f>
        <v>2026</v>
      </c>
      <c r="F62" s="29"/>
      <c r="G62" s="77">
        <f>+G4</f>
        <v>2025</v>
      </c>
      <c r="H62" s="29"/>
      <c r="I62" s="356"/>
      <c r="J62" s="29"/>
      <c r="K62" s="133"/>
      <c r="L62" s="20"/>
      <c r="N62" s="77">
        <f>+N4</f>
        <v>2026</v>
      </c>
      <c r="O62" s="29"/>
      <c r="P62" s="77">
        <f>+P4</f>
        <v>2025</v>
      </c>
      <c r="Q62" s="44"/>
      <c r="R62" s="357"/>
      <c r="S62" s="46"/>
    </row>
    <row r="63" spans="2:22" s="29" customFormat="1" ht="12" hidden="1" x14ac:dyDescent="0.2">
      <c r="B63" s="78" t="s">
        <v>270</v>
      </c>
      <c r="C63" s="29" t="s">
        <v>271</v>
      </c>
      <c r="D63" s="29" t="s">
        <v>310</v>
      </c>
      <c r="E63" s="121"/>
      <c r="G63" s="156"/>
      <c r="H63" s="157"/>
      <c r="I63" s="157"/>
      <c r="J63" s="157"/>
      <c r="K63" s="113" t="s">
        <v>270</v>
      </c>
      <c r="L63" s="29" t="s">
        <v>272</v>
      </c>
      <c r="M63" s="29" t="s">
        <v>310</v>
      </c>
      <c r="N63" s="156"/>
      <c r="P63" s="156"/>
      <c r="R63" s="357"/>
      <c r="S63" s="189"/>
    </row>
    <row r="64" spans="2:22" ht="12" hidden="1" x14ac:dyDescent="0.2">
      <c r="B64" s="81"/>
      <c r="C64" s="20"/>
      <c r="E64" s="79"/>
      <c r="F64" s="74"/>
      <c r="G64" s="82"/>
      <c r="H64" s="83"/>
      <c r="I64" s="83"/>
      <c r="J64" s="83"/>
      <c r="K64" s="133"/>
      <c r="L64" s="20"/>
      <c r="N64" s="84"/>
      <c r="O64" s="85"/>
      <c r="P64" s="84"/>
      <c r="S64" s="46"/>
    </row>
    <row r="65" spans="2:22" ht="12" hidden="1" x14ac:dyDescent="0.2">
      <c r="B65" s="81"/>
      <c r="C65" s="86" t="s">
        <v>274</v>
      </c>
      <c r="D65" s="44"/>
      <c r="E65" s="87">
        <f>+E66+E70+E75</f>
        <v>4813250086.2299995</v>
      </c>
      <c r="F65" s="88"/>
      <c r="G65" s="87">
        <f>+G66+G70+G75</f>
        <v>4559752844.5900002</v>
      </c>
      <c r="H65" s="89"/>
      <c r="I65" s="90">
        <f>+E65-G65</f>
        <v>253497241.63999939</v>
      </c>
      <c r="J65" s="91"/>
      <c r="K65" s="133"/>
      <c r="L65" s="86" t="s">
        <v>274</v>
      </c>
      <c r="M65" s="44"/>
      <c r="N65" s="92">
        <f>+N66+N69+N80</f>
        <v>58744501831.339996</v>
      </c>
      <c r="O65" s="157"/>
      <c r="P65" s="92">
        <f>+P66+P69+P80</f>
        <v>51977638913.050003</v>
      </c>
      <c r="Q65" s="151"/>
      <c r="R65" s="11">
        <f>+N65-P65</f>
        <v>6766862918.2899933</v>
      </c>
      <c r="S65" s="49"/>
      <c r="T65" s="319"/>
      <c r="U65" s="319"/>
      <c r="V65" s="319"/>
    </row>
    <row r="66" spans="2:22" ht="12" hidden="1" x14ac:dyDescent="0.2">
      <c r="B66" s="158">
        <v>11</v>
      </c>
      <c r="C66" s="108" t="s">
        <v>311</v>
      </c>
      <c r="D66" s="50"/>
      <c r="E66" s="159">
        <f>+E67+E68</f>
        <v>428364903</v>
      </c>
      <c r="F66" s="95"/>
      <c r="G66" s="159">
        <f>+G67+G68</f>
        <v>0</v>
      </c>
      <c r="H66" s="122"/>
      <c r="I66" s="112">
        <f>+E66-G66</f>
        <v>428364903</v>
      </c>
      <c r="J66" s="98"/>
      <c r="K66" s="224">
        <v>23</v>
      </c>
      <c r="L66" s="108" t="s">
        <v>277</v>
      </c>
      <c r="M66" s="50"/>
      <c r="N66" s="159">
        <f>+N67</f>
        <v>1511829781.0999999</v>
      </c>
      <c r="O66" s="160"/>
      <c r="P66" s="159">
        <f>+P67</f>
        <v>1511829781.0999999</v>
      </c>
      <c r="R66" s="51"/>
      <c r="S66" s="46"/>
    </row>
    <row r="67" spans="2:22" ht="12" hidden="1" x14ac:dyDescent="0.2">
      <c r="B67" s="81">
        <v>1110</v>
      </c>
      <c r="C67" s="20" t="s">
        <v>313</v>
      </c>
      <c r="D67" s="50" t="s">
        <v>276</v>
      </c>
      <c r="E67" s="94">
        <f>IFERROR(VLOOKUP(B67,'SYMMAR 2026'!$A:$G, 7,0),0)</f>
        <v>428364903</v>
      </c>
      <c r="F67" s="95"/>
      <c r="G67" s="94">
        <f>IFERROR(VLOOKUP(B67,SYMDIC2025!$A:$G, 7,0),0)</f>
        <v>0</v>
      </c>
      <c r="H67" s="96"/>
      <c r="I67" s="96">
        <f>+E67-G67</f>
        <v>428364903</v>
      </c>
      <c r="J67" s="98"/>
      <c r="K67" s="218">
        <v>2314</v>
      </c>
      <c r="L67" s="20" t="s">
        <v>312</v>
      </c>
      <c r="M67" s="50" t="s">
        <v>402</v>
      </c>
      <c r="N67" s="341">
        <v>1511829781.0999999</v>
      </c>
      <c r="O67" s="160"/>
      <c r="P67" s="94">
        <v>1511829781.0999999</v>
      </c>
      <c r="Q67" s="16"/>
      <c r="R67" s="6">
        <f t="shared" ref="R67:R71" si="0">+N69-P69</f>
        <v>-4617128523.7099991</v>
      </c>
      <c r="S67" s="46"/>
    </row>
    <row r="68" spans="2:22" ht="12" hidden="1" x14ac:dyDescent="0.2">
      <c r="B68" s="81"/>
      <c r="C68" s="20"/>
      <c r="D68" s="50"/>
      <c r="E68" s="94"/>
      <c r="F68" s="95"/>
      <c r="G68" s="94"/>
      <c r="H68" s="96"/>
      <c r="I68" s="97">
        <f>+E68-G68</f>
        <v>0</v>
      </c>
      <c r="J68" s="98"/>
      <c r="K68" s="223"/>
      <c r="L68" s="20"/>
      <c r="N68" s="84"/>
      <c r="O68" s="20"/>
      <c r="P68" s="84"/>
      <c r="Q68" s="13"/>
      <c r="R68" s="5">
        <f t="shared" si="0"/>
        <v>2844555362.5400009</v>
      </c>
      <c r="S68" s="46"/>
    </row>
    <row r="69" spans="2:22" ht="12" hidden="1" x14ac:dyDescent="0.2">
      <c r="B69" s="81"/>
      <c r="C69" s="108"/>
      <c r="D69" s="152"/>
      <c r="E69" s="103"/>
      <c r="F69" s="95"/>
      <c r="G69" s="103"/>
      <c r="H69" s="96"/>
      <c r="I69" s="96"/>
      <c r="J69" s="98"/>
      <c r="K69" s="224">
        <v>24</v>
      </c>
      <c r="L69" s="108" t="s">
        <v>314</v>
      </c>
      <c r="M69" s="50"/>
      <c r="N69" s="159">
        <f>SUM(N70:N76)</f>
        <v>29631778599.080002</v>
      </c>
      <c r="O69" s="160"/>
      <c r="P69" s="159">
        <f>SUM(P70:P76)</f>
        <v>34248907122.790001</v>
      </c>
      <c r="Q69" s="13"/>
      <c r="R69" s="5">
        <f t="shared" si="0"/>
        <v>-65799130.75999999</v>
      </c>
      <c r="S69" s="46"/>
    </row>
    <row r="70" spans="2:22" ht="12" hidden="1" x14ac:dyDescent="0.2">
      <c r="B70" s="158">
        <v>13</v>
      </c>
      <c r="C70" s="108" t="s">
        <v>279</v>
      </c>
      <c r="D70" s="50"/>
      <c r="E70" s="159">
        <f>+E71+E72+E73</f>
        <v>401108820.57999998</v>
      </c>
      <c r="F70" s="95"/>
      <c r="G70" s="159">
        <f>+G71+G72+G73</f>
        <v>327065222.33999997</v>
      </c>
      <c r="H70" s="122"/>
      <c r="I70" s="90">
        <f>+E70-G70</f>
        <v>74043598.24000001</v>
      </c>
      <c r="J70" s="98"/>
      <c r="K70" s="218">
        <v>2401</v>
      </c>
      <c r="L70" s="20" t="s">
        <v>315</v>
      </c>
      <c r="M70" s="50" t="s">
        <v>278</v>
      </c>
      <c r="N70" s="94">
        <f>IFERROR(VLOOKUP(K70,'SYMMAR 2026'!$A:$G, 7,0),0)</f>
        <v>21968319254</v>
      </c>
      <c r="O70" s="160"/>
      <c r="P70" s="94">
        <f>IFERROR(VLOOKUP(K70,SYMDIC2025!$A:$G,7,0),0)</f>
        <v>19123763891.459999</v>
      </c>
      <c r="Q70" s="13"/>
      <c r="R70" s="12">
        <f t="shared" si="0"/>
        <v>65595958</v>
      </c>
      <c r="S70" s="46"/>
    </row>
    <row r="71" spans="2:22" ht="12" hidden="1" x14ac:dyDescent="0.2">
      <c r="B71" s="81">
        <v>1384</v>
      </c>
      <c r="C71" s="20" t="s">
        <v>316</v>
      </c>
      <c r="D71" s="50" t="s">
        <v>280</v>
      </c>
      <c r="E71" s="94">
        <f>IFERROR(VLOOKUP(B71,'SYMMAR 2026'!$A:$G, 7,0),0)</f>
        <v>833303526.02999997</v>
      </c>
      <c r="F71" s="95"/>
      <c r="G71" s="94">
        <f>IFERROR(VLOOKUP(B71,SYMDIC2025!$A:$G, 7,0),0)</f>
        <v>759259927.78999996</v>
      </c>
      <c r="H71" s="96"/>
      <c r="I71" s="96" t="e">
        <f>+#REF!-#REF!</f>
        <v>#REF!</v>
      </c>
      <c r="J71" s="98"/>
      <c r="K71" s="218">
        <v>2407</v>
      </c>
      <c r="L71" s="20" t="s">
        <v>317</v>
      </c>
      <c r="M71" s="50" t="s">
        <v>278</v>
      </c>
      <c r="N71" s="94">
        <f>IFERROR(VLOOKUP(K71,'SYMMAR 2026'!$A:$G, 7,0),0)</f>
        <v>303392980</v>
      </c>
      <c r="O71" s="160"/>
      <c r="P71" s="94">
        <f>IFERROR(VLOOKUP(K71,SYMDIC2025!$A:$G,7,0),0)</f>
        <v>369192110.75999999</v>
      </c>
      <c r="Q71" s="13"/>
      <c r="R71" s="12">
        <f t="shared" si="0"/>
        <v>-4289979832</v>
      </c>
      <c r="S71" s="46"/>
    </row>
    <row r="72" spans="2:22" ht="12" hidden="1" x14ac:dyDescent="0.2">
      <c r="B72" s="81">
        <v>1385</v>
      </c>
      <c r="C72" s="20" t="s">
        <v>401</v>
      </c>
      <c r="D72" s="50" t="s">
        <v>280</v>
      </c>
      <c r="E72" s="94">
        <f>IFERROR(VLOOKUP(B72,'SYMMAR 2026'!$A:$G, 7,0),0)</f>
        <v>15111773</v>
      </c>
      <c r="F72" s="20"/>
      <c r="G72" s="94">
        <f>IFERROR(VLOOKUP(B72,SYMDIC2025!$A:$G, 7,0),0)</f>
        <v>15111773</v>
      </c>
      <c r="H72" s="96"/>
      <c r="I72" s="96">
        <f>+E79-G79</f>
        <v>0</v>
      </c>
      <c r="J72" s="98"/>
      <c r="K72" s="218">
        <v>2424</v>
      </c>
      <c r="L72" s="20" t="s">
        <v>318</v>
      </c>
      <c r="M72" s="50" t="s">
        <v>278</v>
      </c>
      <c r="N72" s="94">
        <f>IFERROR(VLOOKUP(K72,'SYMMAR 2026'!$A:$G, 7,0),0)</f>
        <v>329209126</v>
      </c>
      <c r="O72" s="160"/>
      <c r="P72" s="94">
        <f>IFERROR(VLOOKUP(K72,SYMDIC2025!$A:$G,7,0),0)</f>
        <v>263613168</v>
      </c>
      <c r="Q72" s="13"/>
      <c r="R72" s="5" t="e">
        <f>+#REF!-P75</f>
        <v>#REF!</v>
      </c>
      <c r="S72" s="46"/>
    </row>
    <row r="73" spans="2:22" ht="12" hidden="1" x14ac:dyDescent="0.2">
      <c r="B73" s="81">
        <v>1386</v>
      </c>
      <c r="C73" s="20" t="s">
        <v>404</v>
      </c>
      <c r="D73" s="50" t="s">
        <v>280</v>
      </c>
      <c r="E73" s="162">
        <f>IFERROR(VLOOKUP(B73,'SYMMAR 2026'!$A:$G, 7,0),0)</f>
        <v>-447306478.44999999</v>
      </c>
      <c r="F73" s="163"/>
      <c r="G73" s="94">
        <f>IFERROR(VLOOKUP(B73,SYMDIC2025!$A:$G, 7,0),0)</f>
        <v>-447306478.44999999</v>
      </c>
      <c r="H73" s="96"/>
      <c r="I73" s="97">
        <f>+E71-G71</f>
        <v>74043598.24000001</v>
      </c>
      <c r="J73" s="98"/>
      <c r="K73" s="218">
        <v>2436</v>
      </c>
      <c r="L73" s="20" t="s">
        <v>319</v>
      </c>
      <c r="M73" s="50" t="s">
        <v>278</v>
      </c>
      <c r="N73" s="94">
        <f>IFERROR(VLOOKUP(K73,'SYMMAR 2026'!$A:$G, 7,0),0)</f>
        <v>2077711951</v>
      </c>
      <c r="O73" s="160"/>
      <c r="P73" s="94">
        <f>IFERROR(VLOOKUP(K73,SYMDIC2025!$A:$G,7,0),0)</f>
        <v>6367691783</v>
      </c>
      <c r="Q73" s="13"/>
      <c r="R73" s="12" t="e">
        <f>+#REF!-P76</f>
        <v>#REF!</v>
      </c>
      <c r="S73" s="46"/>
    </row>
    <row r="74" spans="2:22" ht="12" hidden="1" x14ac:dyDescent="0.2">
      <c r="B74" s="81"/>
      <c r="C74" s="20"/>
      <c r="E74" s="79"/>
      <c r="F74" s="20"/>
      <c r="G74" s="82"/>
      <c r="H74" s="96"/>
      <c r="I74" s="96">
        <f>+E75-G75</f>
        <v>-248911259.5999999</v>
      </c>
      <c r="J74" s="98"/>
      <c r="K74" s="223">
        <v>2445</v>
      </c>
      <c r="L74" s="20" t="s">
        <v>391</v>
      </c>
      <c r="M74" s="50" t="s">
        <v>278</v>
      </c>
      <c r="N74" s="94">
        <f>IFERROR(VLOOKUP(K74,'SYMMAR 2026'!$A:$G, 7,0),0)</f>
        <v>5673828.79</v>
      </c>
      <c r="O74" s="160"/>
      <c r="P74" s="94">
        <f>IFERROR(VLOOKUP(K74,SYMDIC2025!$A:$G,7,0),0)</f>
        <v>11814782.9</v>
      </c>
      <c r="S74" s="46"/>
    </row>
    <row r="75" spans="2:22" ht="12" hidden="1" x14ac:dyDescent="0.2">
      <c r="B75" s="158">
        <v>19</v>
      </c>
      <c r="C75" s="108" t="s">
        <v>190</v>
      </c>
      <c r="D75" s="50"/>
      <c r="E75" s="159">
        <f>SUM(E76:E80)</f>
        <v>3983776362.6500001</v>
      </c>
      <c r="F75" s="95"/>
      <c r="G75" s="159">
        <f>SUM(G76:G80)</f>
        <v>4232687622.25</v>
      </c>
      <c r="H75" s="96"/>
      <c r="I75" s="96"/>
      <c r="J75" s="98"/>
      <c r="K75" s="218">
        <v>2460</v>
      </c>
      <c r="L75" s="20" t="s">
        <v>320</v>
      </c>
      <c r="M75" s="50" t="s">
        <v>278</v>
      </c>
      <c r="N75" s="94">
        <f>IFERROR(VLOOKUP(K75,'SYMMAR 2026'!$A:$G, 7,0),0)</f>
        <v>151691054</v>
      </c>
      <c r="O75" s="160"/>
      <c r="P75" s="94">
        <f>IFERROR(VLOOKUP(K75,SYMDIC2025!$A:$G,7,0),0)</f>
        <v>151691054</v>
      </c>
      <c r="Q75" s="13"/>
      <c r="R75" s="13"/>
      <c r="S75" s="46"/>
    </row>
    <row r="76" spans="2:22" ht="12" hidden="1" x14ac:dyDescent="0.2">
      <c r="B76" s="81">
        <v>1905</v>
      </c>
      <c r="C76" s="20" t="s">
        <v>393</v>
      </c>
      <c r="D76" s="50" t="s">
        <v>453</v>
      </c>
      <c r="E76" s="94">
        <f>IFERROR(VLOOKUP(B76,'SYMMAR 2026'!$A:$G, 7,0),0)</f>
        <v>0</v>
      </c>
      <c r="F76" s="20"/>
      <c r="G76" s="94">
        <f>IFERROR(VLOOKUP(B76,SYMDIC2025!$A:$G, 7,0),0)</f>
        <v>0</v>
      </c>
      <c r="H76" s="122"/>
      <c r="I76" s="122" t="e">
        <f>+#REF!-#REF!</f>
        <v>#REF!</v>
      </c>
      <c r="J76" s="98"/>
      <c r="K76" s="223">
        <v>2490</v>
      </c>
      <c r="L76" s="20" t="s">
        <v>153</v>
      </c>
      <c r="M76" s="50" t="s">
        <v>278</v>
      </c>
      <c r="N76" s="94">
        <f>IFERROR(VLOOKUP(K76,'SYMMAR 2026'!$A:$G, 7,0),0)</f>
        <v>4795780405.29</v>
      </c>
      <c r="O76" s="160"/>
      <c r="P76" s="94">
        <f>IFERROR(VLOOKUP(K76,SYMDIC2025!$A:$G,7,0),0)</f>
        <v>7961140332.6700001</v>
      </c>
      <c r="Q76" s="16"/>
      <c r="R76" s="6">
        <f>+N80-P80</f>
        <v>11383991442</v>
      </c>
      <c r="S76" s="46"/>
    </row>
    <row r="77" spans="2:22" ht="12" hidden="1" x14ac:dyDescent="0.2">
      <c r="B77" s="81">
        <v>1906</v>
      </c>
      <c r="C77" s="20" t="s">
        <v>423</v>
      </c>
      <c r="D77" s="50" t="s">
        <v>453</v>
      </c>
      <c r="E77" s="94">
        <f>IFERROR(VLOOKUP(B77,'SYMMAR 2026'!$A:$G, 7,0),0)</f>
        <v>396330664</v>
      </c>
      <c r="F77" s="20"/>
      <c r="G77" s="94">
        <f>IFERROR(VLOOKUP(B77,SYMDIC2025!$A:$G, 7,0),0)</f>
        <v>728092021.10000002</v>
      </c>
      <c r="H77" s="122"/>
      <c r="I77" s="122"/>
      <c r="J77" s="98"/>
      <c r="K77" s="223"/>
      <c r="L77" s="20"/>
      <c r="N77" s="94"/>
      <c r="O77" s="160"/>
      <c r="P77" s="94"/>
      <c r="Q77" s="16"/>
      <c r="R77" s="6"/>
      <c r="S77" s="46"/>
    </row>
    <row r="78" spans="2:22" ht="12" hidden="1" x14ac:dyDescent="0.2">
      <c r="B78" s="81">
        <v>1908</v>
      </c>
      <c r="C78" s="20" t="s">
        <v>426</v>
      </c>
      <c r="D78" s="50" t="s">
        <v>453</v>
      </c>
      <c r="E78" s="94">
        <f>IFERROR(VLOOKUP(B78,'SYMMAR 2026'!$A:$G, 7,0),0)</f>
        <v>3587344335.6500001</v>
      </c>
      <c r="F78" s="20"/>
      <c r="G78" s="94">
        <f>IFERROR(VLOOKUP(B78,SYMDIC2025!$A:$G, 7,0),0)</f>
        <v>3504494238.1500001</v>
      </c>
      <c r="H78" s="122"/>
      <c r="I78" s="122"/>
      <c r="J78" s="98"/>
      <c r="K78" s="223"/>
      <c r="L78" s="101"/>
      <c r="N78" s="94"/>
      <c r="O78" s="160"/>
      <c r="P78" s="94"/>
      <c r="Q78" s="16"/>
      <c r="R78" s="6"/>
      <c r="S78" s="46"/>
    </row>
    <row r="79" spans="2:22" ht="12" hidden="1" x14ac:dyDescent="0.2">
      <c r="B79" s="81">
        <v>1909</v>
      </c>
      <c r="C79" s="20" t="s">
        <v>481</v>
      </c>
      <c r="D79" s="50" t="s">
        <v>453</v>
      </c>
      <c r="E79" s="94">
        <f>IFERROR(VLOOKUP(B79,'SYMMAR 2026'!$A:$G, 7,0),0)</f>
        <v>101363</v>
      </c>
      <c r="F79" s="20"/>
      <c r="G79" s="94">
        <f>IFERROR(VLOOKUP(B79,SYMDIC2025!$A:$G, 7,0),0)</f>
        <v>101363</v>
      </c>
      <c r="H79" s="122"/>
      <c r="I79" s="122" t="e">
        <f>+#REF!-#REF!</f>
        <v>#REF!</v>
      </c>
      <c r="J79" s="98"/>
      <c r="K79" s="223"/>
      <c r="L79" s="101"/>
      <c r="N79" s="94"/>
      <c r="O79" s="160"/>
      <c r="P79" s="94"/>
      <c r="Q79" s="16"/>
      <c r="R79" s="6">
        <f>+N81-P81</f>
        <v>11383991442</v>
      </c>
      <c r="S79" s="46"/>
    </row>
    <row r="80" spans="2:22" ht="12" hidden="1" x14ac:dyDescent="0.2">
      <c r="B80" s="81"/>
      <c r="C80" s="20"/>
      <c r="D80" s="50"/>
      <c r="E80" s="94"/>
      <c r="F80" s="20"/>
      <c r="G80" s="162"/>
      <c r="H80" s="96"/>
      <c r="I80" s="96"/>
      <c r="J80" s="98"/>
      <c r="K80" s="224">
        <v>25</v>
      </c>
      <c r="L80" s="108" t="s">
        <v>283</v>
      </c>
      <c r="M80" s="50"/>
      <c r="N80" s="159">
        <f>+N81+N82</f>
        <v>27600893451.16</v>
      </c>
      <c r="O80" s="160"/>
      <c r="P80" s="159">
        <f>+P81+P82</f>
        <v>16216902009.16</v>
      </c>
      <c r="Q80" s="13"/>
      <c r="R80" s="5" t="e">
        <f>+#REF!-#REF!</f>
        <v>#REF!</v>
      </c>
      <c r="S80" s="46"/>
    </row>
    <row r="81" spans="2:22" ht="12" hidden="1" x14ac:dyDescent="0.2">
      <c r="B81" s="81"/>
      <c r="C81" s="20"/>
      <c r="E81" s="103"/>
      <c r="F81" s="95"/>
      <c r="G81" s="103"/>
      <c r="H81" s="102"/>
      <c r="I81" s="102"/>
      <c r="J81" s="83"/>
      <c r="K81" s="223">
        <v>2511</v>
      </c>
      <c r="L81" s="20" t="s">
        <v>323</v>
      </c>
      <c r="M81" s="50" t="s">
        <v>284</v>
      </c>
      <c r="N81" s="94">
        <f>IFERROR(VLOOKUP(K81,'SYMMAR 2026'!$A:$G, 7,0),0)</f>
        <v>27539503767.16</v>
      </c>
      <c r="O81" s="20"/>
      <c r="P81" s="94">
        <f>IFERROR(VLOOKUP(K81,SYMDIC2025!$A:$G,7,0),0)</f>
        <v>16155512325.16</v>
      </c>
      <c r="R81" s="51"/>
      <c r="S81" s="46"/>
    </row>
    <row r="82" spans="2:22" ht="12" hidden="1" x14ac:dyDescent="0.2">
      <c r="B82" s="81"/>
      <c r="C82" s="20"/>
      <c r="E82" s="79"/>
      <c r="F82" s="101"/>
      <c r="G82" s="82"/>
      <c r="H82" s="89"/>
      <c r="I82" s="104">
        <f>+E86-G86</f>
        <v>2299311434.9400024</v>
      </c>
      <c r="J82" s="91"/>
      <c r="K82" s="223">
        <v>2512</v>
      </c>
      <c r="L82" s="20" t="s">
        <v>325</v>
      </c>
      <c r="M82" s="50" t="s">
        <v>284</v>
      </c>
      <c r="N82" s="341">
        <v>61389684</v>
      </c>
      <c r="O82" s="20"/>
      <c r="P82" s="94">
        <v>61389684</v>
      </c>
      <c r="Q82" s="13"/>
      <c r="R82" s="5"/>
      <c r="S82" s="49"/>
      <c r="T82" s="319"/>
      <c r="U82" s="319"/>
      <c r="V82" s="319"/>
    </row>
    <row r="83" spans="2:22" ht="12" hidden="1" x14ac:dyDescent="0.2">
      <c r="B83" s="81"/>
      <c r="C83" s="20"/>
      <c r="D83" s="50"/>
      <c r="E83" s="94"/>
      <c r="F83" s="88"/>
      <c r="G83" s="79"/>
      <c r="H83" s="122"/>
      <c r="I83" s="122"/>
      <c r="J83" s="98"/>
      <c r="K83" s="248"/>
      <c r="L83" s="164"/>
      <c r="M83" s="153"/>
      <c r="N83" s="165"/>
      <c r="O83" s="164"/>
      <c r="P83" s="165"/>
      <c r="Q83" s="154"/>
      <c r="R83" s="48"/>
      <c r="S83" s="49"/>
      <c r="T83" s="319"/>
      <c r="U83" s="319"/>
      <c r="V83" s="319"/>
    </row>
    <row r="84" spans="2:22" ht="12" hidden="1" x14ac:dyDescent="0.2">
      <c r="B84" s="81"/>
      <c r="C84" s="20"/>
      <c r="D84" s="50"/>
      <c r="E84" s="94"/>
      <c r="F84" s="88"/>
      <c r="G84" s="79"/>
      <c r="H84" s="122"/>
      <c r="I84" s="122"/>
      <c r="J84" s="98"/>
      <c r="K84" s="248"/>
      <c r="L84" s="164"/>
      <c r="M84" s="153"/>
      <c r="N84" s="165"/>
      <c r="O84" s="164"/>
      <c r="P84" s="165"/>
      <c r="Q84" s="154"/>
      <c r="R84" s="48"/>
      <c r="S84" s="49"/>
      <c r="T84" s="319"/>
      <c r="U84" s="319"/>
      <c r="V84" s="319"/>
    </row>
    <row r="85" spans="2:22" ht="12" hidden="1" x14ac:dyDescent="0.2">
      <c r="B85" s="81"/>
      <c r="C85" s="20"/>
      <c r="D85" s="50"/>
      <c r="E85" s="103"/>
      <c r="F85" s="88"/>
      <c r="G85" s="79"/>
      <c r="H85" s="122"/>
      <c r="I85" s="122"/>
      <c r="J85" s="98"/>
      <c r="K85" s="223"/>
      <c r="L85" s="20"/>
      <c r="N85" s="84"/>
      <c r="O85" s="20"/>
      <c r="P85" s="84"/>
      <c r="Q85" s="151"/>
      <c r="R85" s="48"/>
      <c r="S85" s="49"/>
      <c r="T85" s="319"/>
      <c r="U85" s="319"/>
      <c r="V85" s="319"/>
    </row>
    <row r="86" spans="2:22" ht="12" hidden="1" x14ac:dyDescent="0.2">
      <c r="B86" s="81"/>
      <c r="C86" s="108" t="s">
        <v>324</v>
      </c>
      <c r="E86" s="87">
        <f>+E87+E105</f>
        <v>240103385426.12</v>
      </c>
      <c r="F86" s="88"/>
      <c r="G86" s="87">
        <f>+G87+G105</f>
        <v>237804073991.17999</v>
      </c>
      <c r="H86" s="122"/>
      <c r="I86" s="122"/>
      <c r="J86" s="98"/>
      <c r="K86" s="223"/>
      <c r="L86" s="86" t="s">
        <v>285</v>
      </c>
      <c r="M86" s="44"/>
      <c r="N86" s="92">
        <f>+N87+N91+N89</f>
        <v>20636292863.259998</v>
      </c>
      <c r="O86" s="88"/>
      <c r="P86" s="92">
        <f>+P87+P91+P89</f>
        <v>11349004734.25</v>
      </c>
      <c r="Q86" s="151"/>
      <c r="R86" s="48"/>
      <c r="S86" s="49"/>
      <c r="T86" s="319"/>
      <c r="U86" s="319"/>
      <c r="V86" s="319"/>
    </row>
    <row r="87" spans="2:22" ht="12" hidden="1" x14ac:dyDescent="0.2">
      <c r="B87" s="158">
        <v>16</v>
      </c>
      <c r="C87" s="108" t="s">
        <v>289</v>
      </c>
      <c r="D87" s="50"/>
      <c r="E87" s="159">
        <f>SUM(E88:E102)</f>
        <v>213668666922.01999</v>
      </c>
      <c r="F87" s="95"/>
      <c r="G87" s="159">
        <f>SUM(G88:G102)</f>
        <v>210488219297.53</v>
      </c>
      <c r="H87" s="96"/>
      <c r="I87" s="96">
        <f>+E88-G88</f>
        <v>0</v>
      </c>
      <c r="J87" s="98"/>
      <c r="K87" s="224">
        <v>23</v>
      </c>
      <c r="L87" s="108" t="s">
        <v>277</v>
      </c>
      <c r="M87" s="50"/>
      <c r="N87" s="159">
        <f>+N88</f>
        <v>5122074790.8999996</v>
      </c>
      <c r="O87" s="160"/>
      <c r="P87" s="159">
        <f>+P88</f>
        <v>5122074790.8999996</v>
      </c>
      <c r="Q87" s="16"/>
      <c r="R87" s="6">
        <f>+N91-P91</f>
        <v>9287288129.0100002</v>
      </c>
      <c r="S87" s="46"/>
    </row>
    <row r="88" spans="2:22" ht="12" hidden="1" x14ac:dyDescent="0.2">
      <c r="B88" s="81">
        <v>1605</v>
      </c>
      <c r="C88" s="20" t="s">
        <v>326</v>
      </c>
      <c r="D88" s="50" t="s">
        <v>448</v>
      </c>
      <c r="E88" s="94">
        <f>IFERROR(VLOOKUP(B88,'SYMMAR 2026'!$A:$G, 7,0),0)</f>
        <v>25990211992</v>
      </c>
      <c r="F88" s="95"/>
      <c r="G88" s="94">
        <f>IFERROR(VLOOKUP(B88,SYMDIC2025!$A:$G, 7,0),0)</f>
        <v>25990211992</v>
      </c>
      <c r="H88" s="96"/>
      <c r="I88" s="96">
        <f>+E89-G89</f>
        <v>-3478537260.9699998</v>
      </c>
      <c r="J88" s="98"/>
      <c r="K88" s="218">
        <v>2314</v>
      </c>
      <c r="L88" s="20" t="s">
        <v>312</v>
      </c>
      <c r="M88" s="50" t="s">
        <v>402</v>
      </c>
      <c r="N88" s="341">
        <v>5122074790.8999996</v>
      </c>
      <c r="O88" s="160"/>
      <c r="P88" s="94">
        <v>5122074790.8999996</v>
      </c>
      <c r="Q88" s="13"/>
      <c r="R88" s="12">
        <f>+N92-P92</f>
        <v>9287288129.0100002</v>
      </c>
      <c r="S88" s="46"/>
    </row>
    <row r="89" spans="2:22" ht="12" hidden="1" x14ac:dyDescent="0.2">
      <c r="B89" s="81">
        <v>1635</v>
      </c>
      <c r="C89" s="20" t="s">
        <v>327</v>
      </c>
      <c r="D89" s="50" t="s">
        <v>448</v>
      </c>
      <c r="E89" s="94">
        <f>IFERROR(VLOOKUP(B89,'SYMMAR 2026'!$A:$G, 7,0),0)</f>
        <v>49997850</v>
      </c>
      <c r="F89" s="95"/>
      <c r="G89" s="94">
        <f>IFERROR(VLOOKUP(B89,SYMDIC2025!$A:$G, 7,0),0)</f>
        <v>3528535110.9699998</v>
      </c>
      <c r="H89" s="96"/>
      <c r="I89" s="98">
        <f>+E90-G90</f>
        <v>357759051.77999973</v>
      </c>
      <c r="J89" s="98"/>
      <c r="K89" s="224">
        <v>25</v>
      </c>
      <c r="L89" s="108" t="s">
        <v>283</v>
      </c>
      <c r="M89" s="50"/>
      <c r="N89" s="159">
        <f>+N90</f>
        <v>2326466630.1300001</v>
      </c>
      <c r="O89" s="101"/>
      <c r="P89" s="159">
        <f>+P90</f>
        <v>2326466630.1300001</v>
      </c>
      <c r="Q89" s="13"/>
      <c r="R89" s="5">
        <f>+N95-P95</f>
        <v>0</v>
      </c>
      <c r="S89" s="46"/>
    </row>
    <row r="90" spans="2:22" ht="12" hidden="1" x14ac:dyDescent="0.2">
      <c r="B90" s="81">
        <v>1637</v>
      </c>
      <c r="C90" s="20" t="s">
        <v>328</v>
      </c>
      <c r="D90" s="50" t="s">
        <v>448</v>
      </c>
      <c r="E90" s="94">
        <f>IFERROR(VLOOKUP(B90,'SYMMAR 2026'!$A:$G, 7,0),0)</f>
        <v>5120746567.0299997</v>
      </c>
      <c r="F90" s="95"/>
      <c r="G90" s="94">
        <f>IFERROR(VLOOKUP(B90,SYMDIC2025!$A:$G, 7,0),0)</f>
        <v>4762987515.25</v>
      </c>
      <c r="H90" s="96"/>
      <c r="I90" s="96">
        <v>0</v>
      </c>
      <c r="J90" s="98"/>
      <c r="K90" s="218">
        <v>2512</v>
      </c>
      <c r="L90" s="20" t="s">
        <v>325</v>
      </c>
      <c r="M90" s="50" t="s">
        <v>284</v>
      </c>
      <c r="N90" s="341">
        <v>2326466630.1300001</v>
      </c>
      <c r="O90" s="160"/>
      <c r="P90" s="94">
        <v>2326466630.1300001</v>
      </c>
      <c r="Q90" s="13"/>
      <c r="R90" s="5"/>
      <c r="S90" s="46"/>
    </row>
    <row r="91" spans="2:22" ht="12.75" hidden="1" thickBot="1" x14ac:dyDescent="0.25">
      <c r="B91" s="81">
        <v>1640</v>
      </c>
      <c r="C91" s="20" t="s">
        <v>71</v>
      </c>
      <c r="D91" s="50" t="s">
        <v>448</v>
      </c>
      <c r="E91" s="94">
        <f>IFERROR(VLOOKUP(B91,'SYMMAR 2026'!$A:$G, 7,0),0)</f>
        <v>131931229691</v>
      </c>
      <c r="F91" s="95"/>
      <c r="G91" s="94">
        <f>IFERROR(VLOOKUP(B91,SYMDIC2025!$A:$G, 7,0),0)</f>
        <v>131931229691</v>
      </c>
      <c r="H91" s="96"/>
      <c r="I91" s="96">
        <f t="shared" ref="I91:I100" si="1">+E92-G92</f>
        <v>-263798736.29999995</v>
      </c>
      <c r="J91" s="98"/>
      <c r="K91" s="224">
        <v>27</v>
      </c>
      <c r="L91" s="108" t="s">
        <v>287</v>
      </c>
      <c r="M91" s="50"/>
      <c r="N91" s="159">
        <f>SUM(N92:N95)</f>
        <v>13187751442.23</v>
      </c>
      <c r="O91" s="160"/>
      <c r="P91" s="159">
        <f>SUM(P92:P95)</f>
        <v>3900463313.2199998</v>
      </c>
      <c r="Q91" s="151"/>
      <c r="R91" s="15">
        <f>+N96-P96</f>
        <v>16054151047.299988</v>
      </c>
      <c r="S91" s="46"/>
    </row>
    <row r="92" spans="2:22" ht="12.75" hidden="1" thickTop="1" x14ac:dyDescent="0.2">
      <c r="B92" s="81">
        <v>1645</v>
      </c>
      <c r="C92" s="20" t="s">
        <v>330</v>
      </c>
      <c r="D92" s="50" t="s">
        <v>448</v>
      </c>
      <c r="E92" s="94">
        <f>IFERROR(VLOOKUP(B92,'SYMMAR 2026'!$A:$G, 7,0),0)</f>
        <v>1608149466.1800001</v>
      </c>
      <c r="F92" s="95"/>
      <c r="G92" s="94">
        <f>IFERROR(VLOOKUP(B92,SYMDIC2025!$A:$G, 7,0),0)</f>
        <v>1871948202.48</v>
      </c>
      <c r="H92" s="96"/>
      <c r="I92" s="98">
        <f t="shared" si="1"/>
        <v>0</v>
      </c>
      <c r="J92" s="98"/>
      <c r="K92" s="218">
        <v>2701</v>
      </c>
      <c r="L92" s="20" t="s">
        <v>329</v>
      </c>
      <c r="M92" s="50" t="s">
        <v>288</v>
      </c>
      <c r="N92" s="94">
        <f>IFERROR(VLOOKUP(K92,'SYMMAR 2026'!$A:$G, 7,0),0)</f>
        <v>13187751442.23</v>
      </c>
      <c r="O92" s="160"/>
      <c r="P92" s="94">
        <f>IFERROR(VLOOKUP(K92,SYMDIC2025!$A:$G,7,0),0)</f>
        <v>3900463313.2199998</v>
      </c>
      <c r="Q92" s="13"/>
      <c r="R92" s="5"/>
      <c r="S92" s="46"/>
    </row>
    <row r="93" spans="2:22" ht="12" hidden="1" x14ac:dyDescent="0.2">
      <c r="B93" s="81">
        <v>1650</v>
      </c>
      <c r="C93" s="20" t="s">
        <v>331</v>
      </c>
      <c r="D93" s="50" t="s">
        <v>448</v>
      </c>
      <c r="E93" s="94">
        <f>IFERROR(VLOOKUP(B93,'SYMMAR 2026'!$A:$G, 7,0),0)</f>
        <v>12851075.300000001</v>
      </c>
      <c r="F93" s="95"/>
      <c r="G93" s="94">
        <f>IFERROR(VLOOKUP(B93,SYMDIC2025!$A:$G, 7,0),0)</f>
        <v>12851075.300000001</v>
      </c>
      <c r="H93" s="96"/>
      <c r="I93" s="98">
        <f t="shared" si="1"/>
        <v>-70031557.430000305</v>
      </c>
      <c r="J93" s="98"/>
      <c r="K93" s="223"/>
      <c r="L93" s="20"/>
      <c r="M93" s="7"/>
      <c r="N93" s="84"/>
      <c r="O93" s="20"/>
      <c r="P93" s="84"/>
      <c r="Q93" s="13"/>
      <c r="R93" s="5"/>
      <c r="S93" s="46"/>
    </row>
    <row r="94" spans="2:22" ht="12" hidden="1" x14ac:dyDescent="0.2">
      <c r="B94" s="81">
        <v>1655</v>
      </c>
      <c r="C94" s="20" t="s">
        <v>332</v>
      </c>
      <c r="D94" s="50" t="s">
        <v>448</v>
      </c>
      <c r="E94" s="94">
        <f>IFERROR(VLOOKUP(B94,'SYMMAR 2026'!$A:$G, 7,0),0)</f>
        <v>38041530272.940002</v>
      </c>
      <c r="F94" s="95"/>
      <c r="G94" s="94">
        <f>IFERROR(VLOOKUP(B94,SYMDIC2025!$A:$G, 7,0),0)</f>
        <v>38111561830.370003</v>
      </c>
      <c r="H94" s="96"/>
      <c r="I94" s="98">
        <f t="shared" si="1"/>
        <v>0</v>
      </c>
      <c r="J94" s="98"/>
      <c r="K94" s="223"/>
      <c r="L94" s="20"/>
      <c r="M94" s="7"/>
      <c r="N94" s="84"/>
      <c r="O94" s="20"/>
      <c r="P94" s="84"/>
      <c r="Q94" s="13"/>
      <c r="R94" s="5" t="e">
        <f>+#REF!-#REF!</f>
        <v>#REF!</v>
      </c>
      <c r="S94" s="46"/>
    </row>
    <row r="95" spans="2:22" ht="12" hidden="1" x14ac:dyDescent="0.2">
      <c r="B95" s="81">
        <v>1660</v>
      </c>
      <c r="C95" s="20" t="s">
        <v>333</v>
      </c>
      <c r="D95" s="50" t="s">
        <v>448</v>
      </c>
      <c r="E95" s="94">
        <f>IFERROR(VLOOKUP(B95,'SYMMAR 2026'!$A:$G, 7,0),0)</f>
        <v>29056158.609999999</v>
      </c>
      <c r="F95" s="95"/>
      <c r="G95" s="94">
        <f>IFERROR(VLOOKUP(B95,SYMDIC2025!$A:$G, 7,0),0)</f>
        <v>29056158.609999999</v>
      </c>
      <c r="H95" s="96"/>
      <c r="I95" s="98">
        <f t="shared" si="1"/>
        <v>106661263.13000011</v>
      </c>
      <c r="J95" s="98"/>
      <c r="K95" s="218"/>
      <c r="L95" s="20"/>
      <c r="M95" s="50"/>
      <c r="N95" s="94"/>
      <c r="O95" s="160"/>
      <c r="P95" s="94"/>
      <c r="Q95" s="13"/>
      <c r="R95" s="5">
        <f>+N101-P101</f>
        <v>-13501342370.720001</v>
      </c>
      <c r="S95" s="46"/>
    </row>
    <row r="96" spans="2:22" ht="12" hidden="1" x14ac:dyDescent="0.2">
      <c r="B96" s="81">
        <v>1665</v>
      </c>
      <c r="C96" s="20" t="s">
        <v>334</v>
      </c>
      <c r="D96" s="50" t="s">
        <v>448</v>
      </c>
      <c r="E96" s="94">
        <f>IFERROR(VLOOKUP(B96,'SYMMAR 2026'!$A:$G, 7,0),0)</f>
        <v>5339240319.8199997</v>
      </c>
      <c r="F96" s="95"/>
      <c r="G96" s="94">
        <f>IFERROR(VLOOKUP(B96,SYMDIC2025!$A:$G, 7,0),0)</f>
        <v>5232579056.6899996</v>
      </c>
      <c r="H96" s="96"/>
      <c r="I96" s="98">
        <f t="shared" si="1"/>
        <v>7821923355.8699989</v>
      </c>
      <c r="J96" s="98"/>
      <c r="K96" s="224"/>
      <c r="L96" s="108" t="s">
        <v>291</v>
      </c>
      <c r="M96" s="50"/>
      <c r="N96" s="159">
        <f>+N65+N86</f>
        <v>79380794694.599991</v>
      </c>
      <c r="O96" s="160"/>
      <c r="P96" s="159">
        <f>+P65+P86</f>
        <v>63326643647.300003</v>
      </c>
      <c r="Q96" s="13"/>
      <c r="R96" s="5">
        <f>+N102-P102</f>
        <v>0</v>
      </c>
      <c r="S96" s="46"/>
      <c r="U96" s="345"/>
    </row>
    <row r="97" spans="2:22" ht="12" hidden="1" x14ac:dyDescent="0.2">
      <c r="B97" s="81">
        <v>1670</v>
      </c>
      <c r="C97" s="20" t="s">
        <v>335</v>
      </c>
      <c r="D97" s="50" t="s">
        <v>448</v>
      </c>
      <c r="E97" s="94">
        <f>IFERROR(VLOOKUP(B97,'SYMMAR 2026'!$A:$G, 7,0),0)</f>
        <v>30127104003.84</v>
      </c>
      <c r="F97" s="95"/>
      <c r="G97" s="94">
        <f>IFERROR(VLOOKUP(B97,SYMDIC2025!$A:$G, 7,0),0)</f>
        <v>22305180647.970001</v>
      </c>
      <c r="H97" s="96"/>
      <c r="I97" s="98">
        <f t="shared" si="1"/>
        <v>0</v>
      </c>
      <c r="J97" s="98"/>
      <c r="K97" s="224"/>
      <c r="L97" s="108"/>
      <c r="M97" s="50"/>
      <c r="N97" s="159"/>
      <c r="O97" s="160"/>
      <c r="P97" s="159"/>
      <c r="Q97" s="13"/>
      <c r="R97" s="5">
        <f>+N103-P103</f>
        <v>52631986373.100006</v>
      </c>
      <c r="S97" s="46"/>
    </row>
    <row r="98" spans="2:22" ht="12" hidden="1" x14ac:dyDescent="0.2">
      <c r="B98" s="81">
        <v>1675</v>
      </c>
      <c r="C98" s="20" t="s">
        <v>336</v>
      </c>
      <c r="D98" s="50" t="s">
        <v>448</v>
      </c>
      <c r="E98" s="94">
        <f>IFERROR(VLOOKUP(B98,'SYMMAR 2026'!$A:$G, 7,0),0)</f>
        <v>1409812621.5</v>
      </c>
      <c r="F98" s="95"/>
      <c r="G98" s="94">
        <f>IFERROR(VLOOKUP(B98,SYMDIC2025!$A:$G, 7,0),0)</f>
        <v>1409812621.5</v>
      </c>
      <c r="H98" s="96"/>
      <c r="I98" s="98">
        <f t="shared" si="1"/>
        <v>0</v>
      </c>
      <c r="J98" s="98"/>
      <c r="K98" s="223"/>
      <c r="L98" s="20"/>
      <c r="N98" s="84"/>
      <c r="O98" s="20"/>
      <c r="P98" s="84"/>
      <c r="Q98" s="13"/>
      <c r="R98" s="5">
        <f>+N104-P104</f>
        <v>-66133328743.82</v>
      </c>
      <c r="S98" s="46"/>
    </row>
    <row r="99" spans="2:22" ht="24" hidden="1" x14ac:dyDescent="0.2">
      <c r="B99" s="81">
        <v>1680</v>
      </c>
      <c r="C99" s="166" t="s">
        <v>53</v>
      </c>
      <c r="D99" s="50" t="s">
        <v>448</v>
      </c>
      <c r="E99" s="94">
        <f>IFERROR(VLOOKUP(B99,'SYMMAR 2026'!$A:$G, 7,0),0)</f>
        <v>15535583.35</v>
      </c>
      <c r="F99" s="95"/>
      <c r="G99" s="94">
        <f>IFERROR(VLOOKUP(B99,SYMDIC2025!$A:$G, 7,0),0)</f>
        <v>15535583.35</v>
      </c>
      <c r="H99" s="96"/>
      <c r="I99" s="98">
        <f t="shared" si="1"/>
        <v>0</v>
      </c>
      <c r="J99" s="98"/>
      <c r="Q99" s="13"/>
      <c r="R99" s="5" t="e">
        <f>+#REF!-#REF!</f>
        <v>#REF!</v>
      </c>
      <c r="S99" s="46"/>
    </row>
    <row r="100" spans="2:22" ht="12" hidden="1" x14ac:dyDescent="0.2">
      <c r="B100" s="81">
        <v>1681</v>
      </c>
      <c r="C100" s="20" t="s">
        <v>73</v>
      </c>
      <c r="D100" s="50" t="s">
        <v>448</v>
      </c>
      <c r="E100" s="94">
        <f>IFERROR(VLOOKUP(B100,'SYMMAR 2026'!$A:$G, 7,0),0)</f>
        <v>76981559.640000001</v>
      </c>
      <c r="F100" s="95"/>
      <c r="G100" s="94">
        <f>IFERROR(VLOOKUP(B100,SYMDIC2025!$A:$G, 7,0),0)</f>
        <v>76981559.640000001</v>
      </c>
      <c r="H100" s="96"/>
      <c r="I100" s="98">
        <f t="shared" si="1"/>
        <v>-1293528491.5899963</v>
      </c>
      <c r="J100" s="98"/>
      <c r="L100" s="108" t="s">
        <v>292</v>
      </c>
      <c r="Q100" s="13"/>
      <c r="R100" s="5"/>
      <c r="S100" s="46"/>
    </row>
    <row r="101" spans="2:22" ht="24" hidden="1" x14ac:dyDescent="0.2">
      <c r="B101" s="81">
        <v>1685</v>
      </c>
      <c r="C101" s="167" t="s">
        <v>339</v>
      </c>
      <c r="D101" s="50" t="s">
        <v>448</v>
      </c>
      <c r="E101" s="162">
        <f>IFERROR(VLOOKUP(B101,'SYMMAR 2026'!$A:$G, 7,0),0)</f>
        <v>-25469227027.669998</v>
      </c>
      <c r="F101" s="163"/>
      <c r="G101" s="162">
        <f>IFERROR(VLOOKUP(B101,SYMDIC2025!$A:$G, 7,0),0)</f>
        <v>-24175698536.080002</v>
      </c>
      <c r="H101" s="96"/>
      <c r="I101" s="98"/>
      <c r="J101" s="98"/>
      <c r="K101" s="224">
        <v>31</v>
      </c>
      <c r="L101" s="245" t="s">
        <v>293</v>
      </c>
      <c r="M101" s="205"/>
      <c r="N101" s="206">
        <f>SUM(N102:N104)</f>
        <v>165535840817.74899</v>
      </c>
      <c r="O101" s="219"/>
      <c r="P101" s="206">
        <f>SUM(P102:P104)</f>
        <v>179037183188.46899</v>
      </c>
      <c r="Q101" s="13"/>
      <c r="R101" s="5"/>
      <c r="S101" s="46"/>
    </row>
    <row r="102" spans="2:22" ht="24" hidden="1" x14ac:dyDescent="0.2">
      <c r="B102" s="81">
        <v>1695</v>
      </c>
      <c r="C102" s="166" t="s">
        <v>434</v>
      </c>
      <c r="D102" s="50" t="s">
        <v>448</v>
      </c>
      <c r="E102" s="162">
        <f>IFERROR(VLOOKUP(B102,'SYMMAR 2026'!$A:$G, 7,0),0)</f>
        <v>-614553211.51999998</v>
      </c>
      <c r="F102" s="163"/>
      <c r="G102" s="162">
        <f>IFERROR(VLOOKUP(B102,SYMDIC2025!$A:$G, 7,0),0)</f>
        <v>-614553211.51999998</v>
      </c>
      <c r="H102" s="122"/>
      <c r="I102" s="112">
        <f>+E105-G105</f>
        <v>-881136189.54999924</v>
      </c>
      <c r="J102" s="83"/>
      <c r="K102" s="223">
        <v>3105</v>
      </c>
      <c r="L102" s="223" t="s">
        <v>337</v>
      </c>
      <c r="M102" s="205" t="s">
        <v>294</v>
      </c>
      <c r="N102" s="216">
        <f>IFERROR(VLOOKUP(K102,'SYMMAR 2026'!$A:$G, 7,0),0)</f>
        <v>-53788504787.151001</v>
      </c>
      <c r="O102" s="219"/>
      <c r="P102" s="216">
        <f>IFERROR(VLOOKUP(K102,SYMDIC2025!$A:$G,7,0),0)</f>
        <v>-53788504787.151001</v>
      </c>
      <c r="S102" s="46"/>
    </row>
    <row r="103" spans="2:22" ht="12" hidden="1" x14ac:dyDescent="0.2">
      <c r="B103" s="81"/>
      <c r="C103" s="20"/>
      <c r="E103" s="79"/>
      <c r="F103" s="20"/>
      <c r="G103" s="82"/>
      <c r="H103" s="96"/>
      <c r="I103" s="97" t="e">
        <f>+#REF!-#REF!</f>
        <v>#REF!</v>
      </c>
      <c r="J103" s="91"/>
      <c r="K103" s="223">
        <v>3109</v>
      </c>
      <c r="L103" s="20" t="s">
        <v>338</v>
      </c>
      <c r="M103" s="50" t="s">
        <v>294</v>
      </c>
      <c r="N103" s="94">
        <f>IFERROR(VLOOKUP(K103,'SYMMAR 2026'!$A:$G, 7,0),0)</f>
        <v>230173022319.39999</v>
      </c>
      <c r="O103" s="160"/>
      <c r="P103" s="94">
        <f>IFERROR(VLOOKUP(K103,SYMDIC2025!$A:$G,7,0),0)</f>
        <v>177541035946.29999</v>
      </c>
      <c r="S103" s="46"/>
    </row>
    <row r="104" spans="2:22" ht="12" hidden="1" x14ac:dyDescent="0.2">
      <c r="B104" s="81"/>
      <c r="C104" s="20"/>
      <c r="E104" s="79"/>
      <c r="F104" s="20"/>
      <c r="G104" s="82"/>
      <c r="H104" s="96"/>
      <c r="I104" s="97">
        <f>+E106-G106</f>
        <v>697287969.16000366</v>
      </c>
      <c r="J104" s="98"/>
      <c r="K104" s="223">
        <v>3110</v>
      </c>
      <c r="L104" s="20" t="s">
        <v>340</v>
      </c>
      <c r="M104" s="50" t="s">
        <v>294</v>
      </c>
      <c r="N104" s="94">
        <f>+'Estado de Resultados GRUPO'!F34</f>
        <v>-10848676714.499998</v>
      </c>
      <c r="O104" s="160"/>
      <c r="P104" s="94">
        <f>IFERROR(VLOOKUP(K104,SYMDIC2025!$A:$G,7,0),0)</f>
        <v>55284652029.32</v>
      </c>
      <c r="Q104" s="13"/>
      <c r="R104" s="13"/>
      <c r="S104" s="46"/>
    </row>
    <row r="105" spans="2:22" ht="12" hidden="1" x14ac:dyDescent="0.2">
      <c r="B105" s="158">
        <v>19</v>
      </c>
      <c r="C105" s="108" t="s">
        <v>190</v>
      </c>
      <c r="D105" s="50"/>
      <c r="E105" s="159">
        <f>SUM(E106:E107)</f>
        <v>26434718504.100002</v>
      </c>
      <c r="F105" s="95"/>
      <c r="G105" s="159">
        <f>SUM(G106:G107)</f>
        <v>27315854693.650002</v>
      </c>
      <c r="H105" s="96"/>
      <c r="I105" s="97">
        <f>+E107-G107</f>
        <v>-1578424158.71</v>
      </c>
      <c r="J105" s="98"/>
      <c r="K105" s="223"/>
      <c r="L105" s="20"/>
      <c r="M105" s="7"/>
      <c r="N105" s="84"/>
      <c r="O105" s="20"/>
      <c r="P105" s="84"/>
      <c r="Q105" s="13"/>
      <c r="R105" s="13"/>
      <c r="S105" s="46"/>
    </row>
    <row r="106" spans="2:22" s="238" customFormat="1" ht="12" hidden="1" customHeight="1" thickBot="1" x14ac:dyDescent="0.25">
      <c r="B106" s="214">
        <v>1970</v>
      </c>
      <c r="C106" s="236" t="s">
        <v>321</v>
      </c>
      <c r="D106" s="205" t="s">
        <v>282</v>
      </c>
      <c r="E106" s="233">
        <f>IFERROR(VLOOKUP(B106,'SYMMAR 2026'!$A:$G, 7,0),0)</f>
        <v>34933701937.230003</v>
      </c>
      <c r="F106" s="225"/>
      <c r="G106" s="233">
        <f>IFERROR(VLOOKUP(B106,SYMDIC2025!$A:$G, 7,0),0)</f>
        <v>34236413968.07</v>
      </c>
      <c r="H106" s="208"/>
      <c r="I106" s="208"/>
      <c r="J106" s="237"/>
      <c r="K106" s="223"/>
      <c r="L106" s="168" t="s">
        <v>456</v>
      </c>
      <c r="M106" s="8"/>
      <c r="N106" s="119">
        <f>+N101</f>
        <v>165535840817.74899</v>
      </c>
      <c r="O106" s="80"/>
      <c r="P106" s="119">
        <f>+P101</f>
        <v>179037183188.46899</v>
      </c>
      <c r="Q106" s="211"/>
      <c r="R106" s="211"/>
      <c r="S106" s="213"/>
      <c r="T106" s="192"/>
      <c r="U106" s="192"/>
      <c r="V106" s="192"/>
    </row>
    <row r="107" spans="2:22" s="238" customFormat="1" ht="11.25" hidden="1" customHeight="1" thickTop="1" x14ac:dyDescent="0.2">
      <c r="B107" s="214">
        <v>1975</v>
      </c>
      <c r="C107" s="223" t="s">
        <v>322</v>
      </c>
      <c r="D107" s="205" t="s">
        <v>282</v>
      </c>
      <c r="E107" s="217">
        <f>IFERROR(VLOOKUP(B107,'SYMMAR 2026'!$A:$G, 7,0),0)</f>
        <v>-8498983433.1300001</v>
      </c>
      <c r="F107" s="240"/>
      <c r="G107" s="217">
        <f>IFERROR(VLOOKUP(B107,SYMDIC2025!$A:$G, 7,0),0)</f>
        <v>-6920559274.4200001</v>
      </c>
      <c r="H107" s="208"/>
      <c r="I107" s="208"/>
      <c r="J107" s="241"/>
      <c r="K107" s="223"/>
      <c r="L107" s="221"/>
      <c r="M107" s="222"/>
      <c r="N107" s="217"/>
      <c r="O107" s="221"/>
      <c r="P107" s="217"/>
      <c r="Q107" s="244"/>
      <c r="R107" s="244"/>
      <c r="S107" s="213"/>
      <c r="T107" s="192"/>
      <c r="U107" s="192"/>
      <c r="V107" s="192"/>
    </row>
    <row r="108" spans="2:22" s="238" customFormat="1" ht="11.25" hidden="1" customHeight="1" x14ac:dyDescent="0.2">
      <c r="B108" s="214"/>
      <c r="C108" s="223"/>
      <c r="D108" s="205"/>
      <c r="E108" s="217"/>
      <c r="F108" s="240"/>
      <c r="G108" s="217"/>
      <c r="H108" s="208"/>
      <c r="I108" s="208"/>
      <c r="J108" s="241"/>
      <c r="K108" s="223"/>
      <c r="L108" s="240"/>
      <c r="M108" s="232"/>
      <c r="N108" s="242"/>
      <c r="O108" s="243"/>
      <c r="P108" s="242"/>
      <c r="Q108" s="244"/>
      <c r="R108" s="244"/>
      <c r="S108" s="213"/>
      <c r="T108" s="192"/>
      <c r="U108" s="192"/>
      <c r="V108" s="192"/>
    </row>
    <row r="109" spans="2:22" s="238" customFormat="1" ht="11.25" hidden="1" customHeight="1" x14ac:dyDescent="0.2">
      <c r="B109" s="214"/>
      <c r="C109" s="223"/>
      <c r="D109" s="205"/>
      <c r="E109" s="217"/>
      <c r="F109" s="240"/>
      <c r="G109" s="217"/>
      <c r="H109" s="208"/>
      <c r="I109" s="208"/>
      <c r="J109" s="241"/>
      <c r="K109" s="223"/>
      <c r="L109" s="240"/>
      <c r="M109" s="232"/>
      <c r="N109" s="242"/>
      <c r="O109" s="243"/>
      <c r="P109" s="242"/>
      <c r="Q109" s="244"/>
      <c r="R109" s="244"/>
      <c r="S109" s="213"/>
      <c r="T109" s="192"/>
      <c r="U109" s="192"/>
      <c r="V109" s="192"/>
    </row>
    <row r="110" spans="2:22" s="10" customFormat="1" ht="12.75" hidden="1" thickBot="1" x14ac:dyDescent="0.25">
      <c r="B110" s="81"/>
      <c r="C110" s="20"/>
      <c r="D110" s="8"/>
      <c r="E110" s="103"/>
      <c r="F110" s="95"/>
      <c r="G110" s="103"/>
      <c r="H110" s="89"/>
      <c r="I110" s="116">
        <f>+E111-G111</f>
        <v>2552808676.5800171</v>
      </c>
      <c r="J110" s="98"/>
      <c r="K110" s="223"/>
      <c r="L110" s="163"/>
      <c r="M110" s="8"/>
      <c r="N110" s="155"/>
      <c r="O110" s="80"/>
      <c r="P110" s="155"/>
      <c r="Q110" s="47"/>
      <c r="R110" s="14">
        <f>+N111-P111</f>
        <v>2552808676.5800171</v>
      </c>
      <c r="S110" s="46"/>
      <c r="T110" s="7"/>
      <c r="U110" s="7"/>
      <c r="V110" s="7"/>
    </row>
    <row r="111" spans="2:22" s="10" customFormat="1" ht="13.5" hidden="1" thickTop="1" thickBot="1" x14ac:dyDescent="0.25">
      <c r="B111" s="81"/>
      <c r="C111" s="108" t="s">
        <v>341</v>
      </c>
      <c r="D111" s="8"/>
      <c r="E111" s="119">
        <f>+E86+E65</f>
        <v>244916635512.35001</v>
      </c>
      <c r="F111" s="110"/>
      <c r="G111" s="119">
        <f>+G86+G65</f>
        <v>242363826835.76999</v>
      </c>
      <c r="H111" s="96"/>
      <c r="I111" s="96"/>
      <c r="J111" s="99"/>
      <c r="K111" s="113"/>
      <c r="L111" s="108" t="s">
        <v>342</v>
      </c>
      <c r="M111" s="8"/>
      <c r="N111" s="119">
        <f>+N96+N106</f>
        <v>244916635512.349</v>
      </c>
      <c r="O111" s="110"/>
      <c r="P111" s="119">
        <f>+P96+P106</f>
        <v>242363826835.76898</v>
      </c>
      <c r="Q111" s="52"/>
      <c r="R111" s="52"/>
      <c r="S111" s="46"/>
      <c r="T111" s="7"/>
      <c r="U111" s="7"/>
      <c r="V111" s="7"/>
    </row>
    <row r="112" spans="2:22" s="10" customFormat="1" ht="12.75" hidden="1" thickTop="1" x14ac:dyDescent="0.2">
      <c r="B112" s="81"/>
      <c r="C112" s="20"/>
      <c r="D112" s="8"/>
      <c r="E112" s="103"/>
      <c r="F112" s="95"/>
      <c r="G112" s="103"/>
      <c r="H112" s="96"/>
      <c r="I112" s="96"/>
      <c r="J112" s="99"/>
      <c r="K112" s="223"/>
      <c r="L112" s="169"/>
      <c r="M112" s="18"/>
      <c r="N112" s="162"/>
      <c r="O112" s="169"/>
      <c r="P112" s="162"/>
      <c r="Q112" s="52"/>
      <c r="R112" s="52"/>
      <c r="S112" s="46"/>
      <c r="T112" s="7"/>
      <c r="U112" s="7"/>
      <c r="V112" s="7"/>
    </row>
    <row r="113" spans="2:22" s="10" customFormat="1" ht="12" hidden="1" x14ac:dyDescent="0.2">
      <c r="B113" s="81"/>
      <c r="C113" s="20"/>
      <c r="D113" s="8"/>
      <c r="E113" s="103"/>
      <c r="F113" s="95"/>
      <c r="G113" s="103"/>
      <c r="H113" s="96"/>
      <c r="I113" s="96"/>
      <c r="J113" s="99"/>
      <c r="K113" s="223"/>
      <c r="L113" s="169"/>
      <c r="M113" s="18"/>
      <c r="N113" s="162"/>
      <c r="O113" s="169"/>
      <c r="P113" s="162"/>
      <c r="Q113" s="52"/>
      <c r="R113" s="52"/>
      <c r="S113" s="46"/>
      <c r="T113" s="7"/>
      <c r="U113" s="7"/>
      <c r="V113" s="7"/>
    </row>
    <row r="114" spans="2:22" s="10" customFormat="1" ht="12" hidden="1" x14ac:dyDescent="0.2">
      <c r="B114" s="81"/>
      <c r="C114" s="20"/>
      <c r="D114" s="8"/>
      <c r="E114" s="103"/>
      <c r="F114" s="95"/>
      <c r="G114" s="103"/>
      <c r="H114" s="122"/>
      <c r="I114" s="123">
        <f>+E115-G115</f>
        <v>0</v>
      </c>
      <c r="J114" s="124"/>
      <c r="K114" s="223"/>
      <c r="L114" s="20"/>
      <c r="M114" s="8"/>
      <c r="N114" s="79"/>
      <c r="O114" s="80"/>
      <c r="P114" s="79"/>
      <c r="Q114" s="16"/>
      <c r="R114" s="19">
        <f>+N115-P115</f>
        <v>0</v>
      </c>
      <c r="S114" s="46"/>
      <c r="T114" s="7"/>
      <c r="U114" s="7"/>
      <c r="V114" s="7"/>
    </row>
    <row r="115" spans="2:22" s="10" customFormat="1" ht="11.25" hidden="1" customHeight="1" x14ac:dyDescent="0.2">
      <c r="B115" s="81"/>
      <c r="C115" s="108" t="s">
        <v>297</v>
      </c>
      <c r="D115" s="44"/>
      <c r="E115" s="125">
        <f>+E117+E119+E125</f>
        <v>0</v>
      </c>
      <c r="F115" s="110"/>
      <c r="G115" s="125">
        <f>+G117+G119+G125</f>
        <v>0</v>
      </c>
      <c r="H115" s="114"/>
      <c r="I115" s="114"/>
      <c r="J115" s="115"/>
      <c r="K115" s="223"/>
      <c r="L115" s="108" t="s">
        <v>298</v>
      </c>
      <c r="M115" s="8"/>
      <c r="N115" s="125">
        <f>+N117+N120+N125</f>
        <v>0</v>
      </c>
      <c r="O115" s="170"/>
      <c r="P115" s="125">
        <f>+P117+P120+P125</f>
        <v>0</v>
      </c>
      <c r="Q115" s="52"/>
      <c r="R115" s="52"/>
      <c r="S115" s="53"/>
      <c r="T115" s="320"/>
      <c r="U115" s="320"/>
      <c r="V115" s="320"/>
    </row>
    <row r="116" spans="2:22" s="10" customFormat="1" ht="12" hidden="1" x14ac:dyDescent="0.2">
      <c r="B116" s="81"/>
      <c r="C116" s="20"/>
      <c r="D116" s="8"/>
      <c r="E116" s="103"/>
      <c r="F116" s="85"/>
      <c r="G116" s="103"/>
      <c r="H116" s="96"/>
      <c r="I116" s="112">
        <f t="shared" ref="I116:I121" si="2">+E117-G117</f>
        <v>0</v>
      </c>
      <c r="J116" s="115"/>
      <c r="K116" s="221"/>
      <c r="L116" s="169"/>
      <c r="M116" s="18"/>
      <c r="N116" s="162"/>
      <c r="O116" s="169"/>
      <c r="P116" s="162"/>
      <c r="Q116" s="13"/>
      <c r="R116" s="17">
        <f>+N117-P117</f>
        <v>746784945065.64941</v>
      </c>
      <c r="S116" s="46"/>
      <c r="T116" s="7"/>
      <c r="U116" s="7"/>
      <c r="V116" s="7"/>
    </row>
    <row r="117" spans="2:22" s="10" customFormat="1" ht="12" hidden="1" x14ac:dyDescent="0.2">
      <c r="B117" s="203">
        <v>81</v>
      </c>
      <c r="C117" s="204" t="s">
        <v>343</v>
      </c>
      <c r="D117" s="205"/>
      <c r="E117" s="206">
        <f>SUM(E118)</f>
        <v>0</v>
      </c>
      <c r="F117" s="207"/>
      <c r="G117" s="206">
        <f>SUM(G118)</f>
        <v>0</v>
      </c>
      <c r="H117" s="208"/>
      <c r="I117" s="209">
        <f t="shared" si="2"/>
        <v>0</v>
      </c>
      <c r="J117" s="210"/>
      <c r="K117" s="204">
        <v>91</v>
      </c>
      <c r="L117" s="204" t="s">
        <v>301</v>
      </c>
      <c r="M117" s="205"/>
      <c r="N117" s="206">
        <f>+N118</f>
        <v>9176454929060.2695</v>
      </c>
      <c r="O117" s="207"/>
      <c r="P117" s="206">
        <f>+P118</f>
        <v>8429669983994.6201</v>
      </c>
      <c r="Q117" s="211"/>
      <c r="R117" s="212">
        <f>+N118-P118</f>
        <v>746784945065.64941</v>
      </c>
      <c r="S117" s="213"/>
      <c r="T117" s="192"/>
      <c r="U117" s="192"/>
      <c r="V117" s="192"/>
    </row>
    <row r="118" spans="2:22" s="10" customFormat="1" ht="24" hidden="1" x14ac:dyDescent="0.2">
      <c r="B118" s="214">
        <v>8120</v>
      </c>
      <c r="C118" s="215" t="s">
        <v>246</v>
      </c>
      <c r="D118" s="205" t="s">
        <v>300</v>
      </c>
      <c r="E118" s="216">
        <f>IFERROR(VLOOKUP(B118,'SYMMAR 2026'!$A:$G, 7,0),0)</f>
        <v>0</v>
      </c>
      <c r="F118" s="207"/>
      <c r="G118" s="217">
        <f>IFERROR(VLOOKUP(B118,SYMDIC2025!$A:$G, 7,0),0)</f>
        <v>0</v>
      </c>
      <c r="H118" s="208"/>
      <c r="I118" s="208">
        <f t="shared" si="2"/>
        <v>90181169.049999237</v>
      </c>
      <c r="J118" s="210"/>
      <c r="K118" s="218">
        <v>9120</v>
      </c>
      <c r="L118" s="215" t="s">
        <v>246</v>
      </c>
      <c r="M118" s="205" t="s">
        <v>300</v>
      </c>
      <c r="N118" s="216">
        <f>IFERROR(VLOOKUP(K118,'SYMMAR 2026'!$A:$G, 7,0),0)</f>
        <v>9176454929060.2695</v>
      </c>
      <c r="O118" s="219"/>
      <c r="P118" s="216">
        <f>IFERROR(VLOOKUP(K118,SYMDIC2025!$A:$G,7,0),0)</f>
        <v>8429669983994.6201</v>
      </c>
      <c r="Q118" s="220"/>
      <c r="R118" s="220">
        <f>+N120-P120</f>
        <v>0</v>
      </c>
      <c r="S118" s="213"/>
      <c r="T118" s="192"/>
      <c r="U118" s="192"/>
      <c r="V118" s="192"/>
    </row>
    <row r="119" spans="2:22" s="10" customFormat="1" ht="12" hidden="1" x14ac:dyDescent="0.2">
      <c r="B119" s="203">
        <v>83</v>
      </c>
      <c r="C119" s="204" t="s">
        <v>302</v>
      </c>
      <c r="D119" s="205"/>
      <c r="E119" s="206">
        <f>SUM(E120:E124)</f>
        <v>15016070218.279999</v>
      </c>
      <c r="F119" s="207"/>
      <c r="G119" s="206">
        <f>SUM(G120:G124)</f>
        <v>14925889049.23</v>
      </c>
      <c r="H119" s="208"/>
      <c r="I119" s="208">
        <f t="shared" si="2"/>
        <v>0</v>
      </c>
      <c r="J119" s="210"/>
      <c r="K119" s="221"/>
      <c r="L119" s="221"/>
      <c r="M119" s="222"/>
      <c r="N119" s="217"/>
      <c r="O119" s="221"/>
      <c r="P119" s="217"/>
      <c r="Q119" s="211"/>
      <c r="R119" s="211">
        <f>+N121-P121</f>
        <v>0</v>
      </c>
      <c r="S119" s="213"/>
      <c r="T119" s="192"/>
      <c r="U119" s="192"/>
      <c r="V119" s="192"/>
    </row>
    <row r="120" spans="2:22" s="10" customFormat="1" ht="12" hidden="1" x14ac:dyDescent="0.2">
      <c r="B120" s="214">
        <v>8315</v>
      </c>
      <c r="C120" s="223" t="s">
        <v>248</v>
      </c>
      <c r="D120" s="205" t="s">
        <v>303</v>
      </c>
      <c r="E120" s="216">
        <f>IFERROR(VLOOKUP(B120,'SYMMAR 2026'!$A:$G, 7,0),0)</f>
        <v>9795324499.4300003</v>
      </c>
      <c r="F120" s="207"/>
      <c r="G120" s="216">
        <f>IFERROR(VLOOKUP(B120,SYMDIC2025!$A:$G, 7,0),0)</f>
        <v>9795324499.4300003</v>
      </c>
      <c r="H120" s="208"/>
      <c r="I120" s="208">
        <f t="shared" si="2"/>
        <v>0</v>
      </c>
      <c r="J120" s="210"/>
      <c r="K120" s="224">
        <v>93</v>
      </c>
      <c r="L120" s="204" t="s">
        <v>304</v>
      </c>
      <c r="M120" s="205"/>
      <c r="N120" s="206">
        <f>+N121+N122</f>
        <v>567344987.55999994</v>
      </c>
      <c r="O120" s="225"/>
      <c r="P120" s="206">
        <f>+P121+P122</f>
        <v>567344987.55999994</v>
      </c>
      <c r="Q120" s="211"/>
      <c r="R120" s="211">
        <f>+N122-P122</f>
        <v>0</v>
      </c>
      <c r="S120" s="213"/>
      <c r="T120" s="192"/>
      <c r="U120" s="192"/>
      <c r="V120" s="192"/>
    </row>
    <row r="121" spans="2:22" s="10" customFormat="1" ht="24" hidden="1" x14ac:dyDescent="0.2">
      <c r="B121" s="214">
        <v>8347</v>
      </c>
      <c r="C121" s="223" t="s">
        <v>249</v>
      </c>
      <c r="D121" s="205" t="s">
        <v>303</v>
      </c>
      <c r="E121" s="216">
        <f>IFERROR(VLOOKUP(B121,'SYMMAR 2026'!$A:$G, 7,0),0)</f>
        <v>170701388.38999999</v>
      </c>
      <c r="F121" s="207"/>
      <c r="G121" s="216">
        <f>IFERROR(VLOOKUP(B121,SYMDIC2025!$A:$G, 7,0),0)</f>
        <v>170701388.38999999</v>
      </c>
      <c r="H121" s="208"/>
      <c r="I121" s="208">
        <f t="shared" si="2"/>
        <v>0</v>
      </c>
      <c r="J121" s="210"/>
      <c r="K121" s="218">
        <v>9308</v>
      </c>
      <c r="L121" s="215" t="s">
        <v>263</v>
      </c>
      <c r="M121" s="205" t="s">
        <v>303</v>
      </c>
      <c r="N121" s="216">
        <f>IFERROR(VLOOKUP(K121,'SYMMAR 2026'!$A:$G, 7,0),0)</f>
        <v>28560000</v>
      </c>
      <c r="O121" s="219"/>
      <c r="P121" s="216">
        <f>IFERROR(VLOOKUP(K121,SYMDIC2025!$A:$G,7,0),0)</f>
        <v>28560000</v>
      </c>
      <c r="Q121" s="220"/>
      <c r="R121" s="226">
        <f>+N125-P125</f>
        <v>-746784945065.65039</v>
      </c>
      <c r="S121" s="213"/>
      <c r="T121" s="192"/>
      <c r="U121" s="192"/>
      <c r="V121" s="192"/>
    </row>
    <row r="122" spans="2:22" s="10" customFormat="1" ht="12" hidden="1" x14ac:dyDescent="0.2">
      <c r="B122" s="214">
        <v>8361</v>
      </c>
      <c r="C122" s="223" t="s">
        <v>250</v>
      </c>
      <c r="D122" s="205" t="s">
        <v>303</v>
      </c>
      <c r="E122" s="216">
        <f>IFERROR(VLOOKUP(B122,'SYMMAR 2026'!$A:$G, 7,0),0)</f>
        <v>4045371254.1599998</v>
      </c>
      <c r="F122" s="207"/>
      <c r="G122" s="216">
        <f>IFERROR(VLOOKUP(B122,SYMDIC2025!$A:$G, 7,0),0)</f>
        <v>4045371254.1599998</v>
      </c>
      <c r="H122" s="208"/>
      <c r="I122" s="227">
        <f>+E125-G125</f>
        <v>-90181169.050001144</v>
      </c>
      <c r="J122" s="210"/>
      <c r="K122" s="218">
        <v>9390</v>
      </c>
      <c r="L122" s="223" t="s">
        <v>259</v>
      </c>
      <c r="M122" s="205" t="s">
        <v>303</v>
      </c>
      <c r="N122" s="216">
        <f>IFERROR(VLOOKUP(K122,'SYMMAR 2026'!$A:$G, 7,0),0)</f>
        <v>538784987.55999994</v>
      </c>
      <c r="O122" s="219"/>
      <c r="P122" s="216">
        <f>IFERROR(VLOOKUP(K122,SYMDIC2025!$A:$G,7,0),0)</f>
        <v>538784987.55999994</v>
      </c>
      <c r="Q122" s="211"/>
      <c r="R122" s="212">
        <f>+N126-P126</f>
        <v>-746784945065.64941</v>
      </c>
      <c r="S122" s="213"/>
      <c r="T122" s="192"/>
      <c r="U122" s="192"/>
      <c r="V122" s="192"/>
    </row>
    <row r="123" spans="2:22" s="10" customFormat="1" ht="12" hidden="1" x14ac:dyDescent="0.2">
      <c r="B123" s="214">
        <v>8374</v>
      </c>
      <c r="C123" s="223" t="s">
        <v>458</v>
      </c>
      <c r="D123" s="205" t="s">
        <v>303</v>
      </c>
      <c r="E123" s="216">
        <f>IFERROR(VLOOKUP(B123,'SYMMAR 2026'!$A:$G, 7,0),0)</f>
        <v>910931515.29999995</v>
      </c>
      <c r="F123" s="207"/>
      <c r="G123" s="216">
        <f>IFERROR(VLOOKUP(B123,SYMDIC2025!$A:$G, 7,0),0)</f>
        <v>820750346.25</v>
      </c>
      <c r="H123" s="208"/>
      <c r="I123" s="227"/>
      <c r="J123" s="210"/>
      <c r="K123" s="218"/>
      <c r="L123" s="223"/>
      <c r="M123" s="205"/>
      <c r="N123" s="216"/>
      <c r="O123" s="228"/>
      <c r="P123" s="216"/>
      <c r="Q123" s="211"/>
      <c r="R123" s="212"/>
      <c r="S123" s="213"/>
      <c r="T123" s="192"/>
      <c r="U123" s="192"/>
      <c r="V123" s="192"/>
    </row>
    <row r="124" spans="2:22" s="10" customFormat="1" ht="12" hidden="1" x14ac:dyDescent="0.2">
      <c r="B124" s="214">
        <v>8390</v>
      </c>
      <c r="C124" s="221" t="s">
        <v>399</v>
      </c>
      <c r="D124" s="205" t="s">
        <v>303</v>
      </c>
      <c r="E124" s="216">
        <f>IFERROR(VLOOKUP(B124,'SYMMAR 2026'!$A:$G, 7,0),0)</f>
        <v>93741561</v>
      </c>
      <c r="F124" s="221"/>
      <c r="G124" s="216">
        <f>IFERROR(VLOOKUP(B124,SYMDIC2025!$A:$G, 7,0),0)</f>
        <v>93741561</v>
      </c>
      <c r="H124" s="208"/>
      <c r="I124" s="208">
        <f>+E126-G126</f>
        <v>0</v>
      </c>
      <c r="J124" s="210"/>
      <c r="K124" s="221"/>
      <c r="L124" s="221"/>
      <c r="M124" s="205"/>
      <c r="N124" s="217"/>
      <c r="O124" s="221"/>
      <c r="P124" s="217"/>
      <c r="Q124" s="211"/>
      <c r="R124" s="211">
        <f t="shared" ref="R124" si="3">+N127-P127</f>
        <v>0</v>
      </c>
      <c r="S124" s="213"/>
      <c r="T124" s="192"/>
      <c r="U124" s="192"/>
      <c r="V124" s="192"/>
    </row>
    <row r="125" spans="2:22" s="10" customFormat="1" ht="12" hidden="1" x14ac:dyDescent="0.2">
      <c r="B125" s="203">
        <v>89</v>
      </c>
      <c r="C125" s="204" t="s">
        <v>305</v>
      </c>
      <c r="D125" s="205"/>
      <c r="E125" s="206">
        <f>SUM(E126:E127)</f>
        <v>-15016070218.280001</v>
      </c>
      <c r="F125" s="229"/>
      <c r="G125" s="206">
        <f>SUM(G126:G127)</f>
        <v>-14925889049.23</v>
      </c>
      <c r="H125" s="208"/>
      <c r="I125" s="208">
        <f>+E127-G127</f>
        <v>-90181169.050001144</v>
      </c>
      <c r="J125" s="210"/>
      <c r="K125" s="224">
        <v>99</v>
      </c>
      <c r="L125" s="204" t="s">
        <v>306</v>
      </c>
      <c r="M125" s="205"/>
      <c r="N125" s="206">
        <f>+N126+N127</f>
        <v>-9177022274047.8301</v>
      </c>
      <c r="O125" s="230"/>
      <c r="P125" s="206">
        <f>+P126+P127</f>
        <v>-8430237328982.1797</v>
      </c>
      <c r="Q125" s="192"/>
      <c r="R125" s="192"/>
      <c r="S125" s="213"/>
      <c r="T125" s="192"/>
      <c r="U125" s="192"/>
      <c r="V125" s="192"/>
    </row>
    <row r="126" spans="2:22" s="10" customFormat="1" ht="12" hidden="1" x14ac:dyDescent="0.2">
      <c r="B126" s="214">
        <v>8905</v>
      </c>
      <c r="C126" s="223" t="s">
        <v>345</v>
      </c>
      <c r="D126" s="205" t="s">
        <v>303</v>
      </c>
      <c r="E126" s="231">
        <f>IFERROR(VLOOKUP(B126,'SYMMAR 2026'!$A:$G, 7,0),0)</f>
        <v>0</v>
      </c>
      <c r="F126" s="209"/>
      <c r="G126" s="217">
        <f>IFERROR(VLOOKUP(B126,SYMDIC2025!$A:$G, 7,0),0)</f>
        <v>0</v>
      </c>
      <c r="H126" s="208"/>
      <c r="I126" s="208"/>
      <c r="J126" s="210"/>
      <c r="K126" s="218">
        <v>9905</v>
      </c>
      <c r="L126" s="223" t="s">
        <v>344</v>
      </c>
      <c r="M126" s="205" t="s">
        <v>303</v>
      </c>
      <c r="N126" s="216">
        <f>IFERROR(VLOOKUP(K126,'SYMMAR 2026'!$A:$G, 7,0),0)</f>
        <v>-9176454929060.2695</v>
      </c>
      <c r="O126" s="219"/>
      <c r="P126" s="216">
        <f>IFERROR(VLOOKUP(K126,SYMDIC2025!$A:$G,7,0),0)</f>
        <v>-8429669983994.6201</v>
      </c>
      <c r="Q126" s="192"/>
      <c r="R126" s="192"/>
      <c r="S126" s="213"/>
      <c r="T126" s="192"/>
      <c r="U126" s="192"/>
      <c r="V126" s="192"/>
    </row>
    <row r="127" spans="2:22" s="10" customFormat="1" ht="12" hidden="1" x14ac:dyDescent="0.2">
      <c r="B127" s="214">
        <v>8915</v>
      </c>
      <c r="C127" s="223" t="s">
        <v>347</v>
      </c>
      <c r="D127" s="205" t="s">
        <v>303</v>
      </c>
      <c r="E127" s="231">
        <f>IFERROR(VLOOKUP(B127,'SYMMAR 2026'!$A:$G, 7,0),0)</f>
        <v>-15016070218.280001</v>
      </c>
      <c r="F127" s="209"/>
      <c r="G127" s="217">
        <f>IFERROR(VLOOKUP(B127,SYMDIC2025!$A:$G, 7,0),0)</f>
        <v>-14925889049.23</v>
      </c>
      <c r="H127" s="208"/>
      <c r="I127" s="208"/>
      <c r="J127" s="210"/>
      <c r="K127" s="218">
        <v>9915</v>
      </c>
      <c r="L127" s="223" t="s">
        <v>346</v>
      </c>
      <c r="M127" s="205" t="s">
        <v>303</v>
      </c>
      <c r="N127" s="216">
        <f>IFERROR(VLOOKUP(K127,'SYMMAR 2026'!$A:$G, 7,0),0)</f>
        <v>-567344987.55999994</v>
      </c>
      <c r="O127" s="219"/>
      <c r="P127" s="216">
        <f>IFERROR(VLOOKUP(K127,SYMDIC2025!$A:$G,7,0),0)</f>
        <v>-567344987.55999994</v>
      </c>
      <c r="Q127" s="192"/>
      <c r="R127" s="192"/>
      <c r="S127" s="213"/>
      <c r="T127" s="192"/>
      <c r="U127" s="192"/>
      <c r="V127" s="192"/>
    </row>
    <row r="128" spans="2:22" s="10" customFormat="1" ht="12" hidden="1" x14ac:dyDescent="0.2">
      <c r="B128" s="214"/>
      <c r="C128" s="223"/>
      <c r="D128" s="232"/>
      <c r="E128" s="233"/>
      <c r="F128" s="223"/>
      <c r="G128" s="233"/>
      <c r="H128" s="218"/>
      <c r="I128" s="223"/>
      <c r="J128" s="223"/>
      <c r="K128" s="223"/>
      <c r="L128" s="223"/>
      <c r="M128" s="205"/>
      <c r="N128" s="234"/>
      <c r="O128" s="223"/>
      <c r="P128" s="234"/>
      <c r="Q128" s="192"/>
      <c r="R128" s="192"/>
      <c r="S128" s="235"/>
      <c r="T128" s="321"/>
      <c r="U128" s="321"/>
      <c r="V128" s="321"/>
    </row>
    <row r="129" spans="2:22" s="10" customFormat="1" ht="12" hidden="1" customHeight="1" x14ac:dyDescent="0.2">
      <c r="B129" s="136"/>
      <c r="C129" s="137"/>
      <c r="D129" s="138"/>
      <c r="E129" s="139"/>
      <c r="F129" s="137"/>
      <c r="G129" s="139"/>
      <c r="H129" s="140"/>
      <c r="I129" s="137"/>
      <c r="J129" s="137"/>
      <c r="K129" s="249"/>
      <c r="L129" s="137"/>
      <c r="M129" s="138"/>
      <c r="N129" s="141"/>
      <c r="O129" s="137"/>
      <c r="P129" s="141"/>
      <c r="Q129" s="137"/>
      <c r="R129" s="137"/>
      <c r="S129" s="142"/>
      <c r="T129" s="320"/>
      <c r="U129" s="320"/>
      <c r="V129" s="320"/>
    </row>
    <row r="130" spans="2:22" s="10" customFormat="1" ht="12" hidden="1" customHeight="1" x14ac:dyDescent="0.2">
      <c r="B130" s="56"/>
      <c r="C130" s="57"/>
      <c r="D130" s="58"/>
      <c r="E130" s="59"/>
      <c r="F130" s="57"/>
      <c r="G130" s="59"/>
      <c r="H130" s="143"/>
      <c r="I130" s="143"/>
      <c r="J130" s="143"/>
      <c r="K130" s="191"/>
      <c r="L130" s="57"/>
      <c r="M130" s="58"/>
      <c r="N130" s="61"/>
      <c r="O130" s="57"/>
      <c r="P130" s="61"/>
      <c r="Q130" s="57"/>
      <c r="R130" s="57"/>
      <c r="S130" s="62"/>
      <c r="T130" s="57"/>
      <c r="U130" s="57"/>
      <c r="V130" s="57"/>
    </row>
    <row r="131" spans="2:22" s="10" customFormat="1" ht="12" hidden="1" customHeight="1" x14ac:dyDescent="0.2">
      <c r="B131" s="56"/>
      <c r="C131" s="57"/>
      <c r="D131" s="58"/>
      <c r="E131" s="59"/>
      <c r="F131" s="57"/>
      <c r="G131" s="59"/>
      <c r="H131" s="143"/>
      <c r="I131" s="143"/>
      <c r="J131" s="143"/>
      <c r="K131" s="191"/>
      <c r="L131" s="57"/>
      <c r="M131" s="58"/>
      <c r="N131" s="61"/>
      <c r="O131" s="57"/>
      <c r="P131" s="61"/>
      <c r="Q131" s="57"/>
      <c r="R131" s="57"/>
      <c r="S131" s="62"/>
      <c r="T131" s="57"/>
      <c r="U131" s="57"/>
      <c r="V131" s="57"/>
    </row>
    <row r="132" spans="2:22" s="10" customFormat="1" ht="12" hidden="1" customHeight="1" x14ac:dyDescent="0.2">
      <c r="B132" s="56"/>
      <c r="C132" s="57"/>
      <c r="D132" s="58"/>
      <c r="E132" s="59"/>
      <c r="F132" s="57"/>
      <c r="G132" s="144"/>
      <c r="H132" s="145"/>
      <c r="I132" s="143"/>
      <c r="J132" s="143"/>
      <c r="K132" s="191"/>
      <c r="L132" s="57"/>
      <c r="M132" s="58"/>
      <c r="N132" s="61"/>
      <c r="O132" s="57"/>
      <c r="P132" s="61"/>
      <c r="Q132" s="57"/>
      <c r="R132" s="57"/>
      <c r="S132" s="146"/>
      <c r="T132" s="322"/>
      <c r="U132" s="322"/>
      <c r="V132" s="322"/>
    </row>
    <row r="133" spans="2:22" s="10" customFormat="1" ht="12" hidden="1" customHeight="1" x14ac:dyDescent="0.2">
      <c r="B133" s="56"/>
      <c r="C133" s="57"/>
      <c r="D133" s="58"/>
      <c r="E133" s="59"/>
      <c r="F133" s="57"/>
      <c r="G133" s="60"/>
      <c r="H133" s="145"/>
      <c r="I133" s="143"/>
      <c r="J133" s="143"/>
      <c r="K133" s="191"/>
      <c r="L133" s="57"/>
      <c r="M133" s="58"/>
      <c r="N133" s="61"/>
      <c r="O133" s="57"/>
      <c r="P133" s="61"/>
      <c r="Q133" s="57"/>
      <c r="R133" s="57"/>
      <c r="S133" s="146"/>
      <c r="T133" s="322"/>
      <c r="U133" s="322"/>
      <c r="V133" s="322"/>
    </row>
    <row r="134" spans="2:22" s="10" customFormat="1" ht="12" hidden="1" customHeight="1" x14ac:dyDescent="0.2">
      <c r="B134" s="56"/>
      <c r="C134" s="352"/>
      <c r="D134" s="352"/>
      <c r="E134" s="352"/>
      <c r="F134" s="352"/>
      <c r="G134" s="352"/>
      <c r="H134" s="145"/>
      <c r="I134" s="145"/>
      <c r="J134" s="145"/>
      <c r="K134" s="191"/>
      <c r="L134" s="353"/>
      <c r="M134" s="353"/>
      <c r="N134" s="353"/>
      <c r="O134" s="353"/>
      <c r="P134" s="353"/>
      <c r="Q134" s="57"/>
      <c r="R134" s="57"/>
      <c r="S134" s="62"/>
      <c r="T134" s="57"/>
      <c r="U134" s="57"/>
      <c r="V134" s="57"/>
    </row>
    <row r="135" spans="2:22" s="176" customFormat="1" ht="12" hidden="1" customHeight="1" x14ac:dyDescent="0.2">
      <c r="B135" s="171"/>
      <c r="C135" s="350" t="s">
        <v>307</v>
      </c>
      <c r="D135" s="350"/>
      <c r="E135" s="350"/>
      <c r="F135" s="350"/>
      <c r="G135" s="350"/>
      <c r="H135" s="173"/>
      <c r="I135" s="173"/>
      <c r="J135" s="173"/>
      <c r="K135" s="173"/>
      <c r="L135" s="350" t="s">
        <v>483</v>
      </c>
      <c r="M135" s="350"/>
      <c r="N135" s="350"/>
      <c r="O135" s="350"/>
      <c r="P135" s="350"/>
      <c r="Q135" s="174"/>
      <c r="R135" s="174"/>
      <c r="S135" s="175"/>
      <c r="T135" s="174"/>
      <c r="U135" s="174"/>
      <c r="V135" s="174"/>
    </row>
    <row r="136" spans="2:22" s="197" customFormat="1" ht="12" hidden="1" customHeight="1" x14ac:dyDescent="0.2">
      <c r="B136" s="194"/>
      <c r="C136" s="361" t="s">
        <v>450</v>
      </c>
      <c r="D136" s="361"/>
      <c r="E136" s="361"/>
      <c r="F136" s="361"/>
      <c r="G136" s="361"/>
      <c r="H136" s="195"/>
      <c r="I136" s="195"/>
      <c r="J136" s="195"/>
      <c r="K136" s="191"/>
      <c r="L136" s="361" t="s">
        <v>451</v>
      </c>
      <c r="M136" s="361"/>
      <c r="N136" s="361"/>
      <c r="O136" s="361"/>
      <c r="P136" s="361"/>
      <c r="Q136" s="195"/>
      <c r="R136" s="195"/>
      <c r="S136" s="196"/>
      <c r="T136" s="195"/>
      <c r="U136" s="195"/>
      <c r="V136" s="195"/>
    </row>
    <row r="137" spans="2:22" s="201" customFormat="1" ht="12" hidden="1" customHeight="1" x14ac:dyDescent="0.2">
      <c r="B137" s="194"/>
      <c r="C137" s="359" t="s">
        <v>365</v>
      </c>
      <c r="D137" s="359"/>
      <c r="E137" s="359"/>
      <c r="F137" s="359"/>
      <c r="G137" s="359"/>
      <c r="H137" s="195"/>
      <c r="I137" s="199"/>
      <c r="J137" s="199"/>
      <c r="K137" s="191"/>
      <c r="L137" s="361" t="s">
        <v>452</v>
      </c>
      <c r="M137" s="361"/>
      <c r="N137" s="361"/>
      <c r="O137" s="361"/>
      <c r="P137" s="361"/>
      <c r="Q137" s="200"/>
      <c r="R137" s="200"/>
      <c r="S137" s="196"/>
      <c r="T137" s="195"/>
      <c r="U137" s="195"/>
      <c r="V137" s="195"/>
    </row>
    <row r="138" spans="2:22" s="183" customFormat="1" ht="12" hidden="1" customHeight="1" x14ac:dyDescent="0.2">
      <c r="B138" s="178"/>
      <c r="C138" s="185"/>
      <c r="D138" s="148"/>
      <c r="E138" s="186"/>
      <c r="F138" s="179"/>
      <c r="G138" s="180"/>
      <c r="H138" s="179"/>
      <c r="I138" s="181"/>
      <c r="J138" s="181"/>
      <c r="K138" s="174"/>
      <c r="L138" s="179"/>
      <c r="M138" s="58"/>
      <c r="N138" s="180"/>
      <c r="O138" s="179"/>
      <c r="P138" s="180"/>
      <c r="Q138" s="179"/>
      <c r="R138" s="179"/>
      <c r="S138" s="182"/>
      <c r="T138" s="179"/>
      <c r="U138" s="179"/>
      <c r="V138" s="179"/>
    </row>
    <row r="139" spans="2:22" s="183" customFormat="1" ht="12" hidden="1" customHeight="1" x14ac:dyDescent="0.2">
      <c r="B139" s="178"/>
      <c r="C139" s="185"/>
      <c r="D139" s="148"/>
      <c r="E139" s="186"/>
      <c r="F139" s="179"/>
      <c r="G139" s="180"/>
      <c r="H139" s="179"/>
      <c r="I139" s="181"/>
      <c r="J139" s="181"/>
      <c r="K139" s="174"/>
      <c r="L139" s="179"/>
      <c r="M139" s="58"/>
      <c r="N139" s="180"/>
      <c r="O139" s="179"/>
      <c r="P139" s="180"/>
      <c r="Q139" s="179"/>
      <c r="R139" s="179"/>
      <c r="S139" s="182"/>
      <c r="T139" s="179"/>
      <c r="U139" s="179"/>
      <c r="V139" s="179"/>
    </row>
    <row r="140" spans="2:22" s="187" customFormat="1" ht="12" hidden="1" customHeight="1" x14ac:dyDescent="0.2">
      <c r="B140" s="178"/>
      <c r="C140" s="185"/>
      <c r="D140" s="148"/>
      <c r="E140" s="186"/>
      <c r="F140" s="179"/>
      <c r="G140" s="180"/>
      <c r="H140" s="179"/>
      <c r="I140" s="181"/>
      <c r="J140" s="181"/>
      <c r="K140" s="174"/>
      <c r="L140" s="179"/>
      <c r="M140" s="58"/>
      <c r="N140" s="180"/>
      <c r="O140" s="179"/>
      <c r="P140" s="180"/>
      <c r="Q140" s="179"/>
      <c r="R140" s="179"/>
      <c r="S140" s="182"/>
      <c r="T140" s="179"/>
      <c r="U140" s="179"/>
      <c r="V140" s="179"/>
    </row>
    <row r="141" spans="2:22" s="176" customFormat="1" ht="12" hidden="1" customHeight="1" x14ac:dyDescent="0.2">
      <c r="B141" s="365" t="s">
        <v>308</v>
      </c>
      <c r="C141" s="350"/>
      <c r="D141" s="350"/>
      <c r="E141" s="350"/>
      <c r="F141" s="350"/>
      <c r="G141" s="350"/>
      <c r="H141" s="350"/>
      <c r="I141" s="350"/>
      <c r="J141" s="350"/>
      <c r="K141" s="350"/>
      <c r="L141" s="350"/>
      <c r="M141" s="350"/>
      <c r="N141" s="350"/>
      <c r="O141" s="350"/>
      <c r="P141" s="350"/>
      <c r="Q141" s="350"/>
      <c r="R141" s="350"/>
      <c r="S141" s="366"/>
      <c r="T141" s="172"/>
      <c r="U141" s="172"/>
      <c r="V141" s="172"/>
    </row>
    <row r="142" spans="2:22" s="192" customFormat="1" ht="11.25" hidden="1" customHeight="1" x14ac:dyDescent="0.2">
      <c r="B142" s="362" t="s">
        <v>309</v>
      </c>
      <c r="C142" s="363"/>
      <c r="D142" s="363"/>
      <c r="E142" s="363"/>
      <c r="F142" s="363"/>
      <c r="G142" s="363"/>
      <c r="H142" s="363"/>
      <c r="I142" s="363"/>
      <c r="J142" s="363"/>
      <c r="K142" s="363"/>
      <c r="L142" s="363"/>
      <c r="M142" s="363"/>
      <c r="N142" s="363"/>
      <c r="O142" s="363"/>
      <c r="P142" s="363"/>
      <c r="Q142" s="363"/>
      <c r="R142" s="363"/>
      <c r="S142" s="364"/>
      <c r="T142" s="251"/>
      <c r="U142" s="251"/>
      <c r="V142" s="251"/>
    </row>
    <row r="143" spans="2:22" ht="12" hidden="1" customHeight="1" x14ac:dyDescent="0.25">
      <c r="B143" s="360"/>
      <c r="C143" s="351"/>
      <c r="D143" s="351"/>
      <c r="E143" s="351"/>
      <c r="F143" s="351"/>
      <c r="G143" s="351"/>
      <c r="H143" s="149"/>
      <c r="I143" s="149"/>
      <c r="J143" s="149"/>
      <c r="K143" s="351"/>
      <c r="L143" s="351"/>
      <c r="M143" s="351"/>
      <c r="N143" s="351"/>
      <c r="O143" s="351"/>
      <c r="P143" s="351"/>
      <c r="Q143" s="149"/>
      <c r="R143" s="149"/>
      <c r="S143" s="150"/>
      <c r="T143" s="57"/>
      <c r="U143" s="57"/>
      <c r="V143" s="57"/>
    </row>
    <row r="145" spans="7:10" x14ac:dyDescent="0.2">
      <c r="G145" s="34"/>
      <c r="H145" s="8"/>
      <c r="I145" s="8"/>
      <c r="J145" s="8"/>
    </row>
  </sheetData>
  <mergeCells count="26">
    <mergeCell ref="C48:G48"/>
    <mergeCell ref="C137:G137"/>
    <mergeCell ref="B58:G58"/>
    <mergeCell ref="B143:G143"/>
    <mergeCell ref="K143:P143"/>
    <mergeCell ref="L137:P137"/>
    <mergeCell ref="C136:G136"/>
    <mergeCell ref="L136:P136"/>
    <mergeCell ref="B142:S142"/>
    <mergeCell ref="B141:S141"/>
    <mergeCell ref="C1:S1"/>
    <mergeCell ref="C135:G135"/>
    <mergeCell ref="L135:P135"/>
    <mergeCell ref="K58:P58"/>
    <mergeCell ref="L48:P48"/>
    <mergeCell ref="C134:G134"/>
    <mergeCell ref="L134:P134"/>
    <mergeCell ref="B54:S54"/>
    <mergeCell ref="B55:S55"/>
    <mergeCell ref="C60:S60"/>
    <mergeCell ref="I61:I62"/>
    <mergeCell ref="R61:R63"/>
    <mergeCell ref="C46:G46"/>
    <mergeCell ref="L46:P46"/>
    <mergeCell ref="C47:G47"/>
    <mergeCell ref="L47:P47"/>
  </mergeCells>
  <printOptions horizontalCentered="1"/>
  <pageMargins left="0.25" right="0.25" top="0.75" bottom="0.75" header="0.3" footer="0.3"/>
  <pageSetup scale="6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V102"/>
  <sheetViews>
    <sheetView showGridLines="0" topLeftCell="A31" zoomScale="85" zoomScaleNormal="85" zoomScaleSheetLayoutView="100" workbookViewId="0">
      <selection activeCell="N40" sqref="N40:P40"/>
    </sheetView>
  </sheetViews>
  <sheetFormatPr baseColWidth="10" defaultColWidth="11.5703125" defaultRowHeight="11.25" x14ac:dyDescent="0.2"/>
  <cols>
    <col min="1" max="1" width="3.42578125" style="7" customWidth="1"/>
    <col min="2" max="2" width="6" style="7" bestFit="1" customWidth="1"/>
    <col min="3" max="3" width="37.7109375" style="7" customWidth="1"/>
    <col min="4" max="4" width="6.42578125" style="8" hidden="1" customWidth="1"/>
    <col min="5" max="5" width="23.42578125" style="32" customWidth="1"/>
    <col min="6" max="6" width="2.42578125" style="7" customWidth="1"/>
    <col min="7" max="7" width="23.5703125" style="35" customWidth="1"/>
    <col min="8" max="8" width="1" style="9" customWidth="1"/>
    <col min="9" max="9" width="17.140625" style="9" hidden="1" customWidth="1"/>
    <col min="10" max="10" width="2.7109375" style="9" customWidth="1"/>
    <col min="11" max="11" width="6" style="192" bestFit="1" customWidth="1"/>
    <col min="12" max="12" width="37.7109375" style="7" customWidth="1"/>
    <col min="13" max="13" width="4.7109375" style="8" hidden="1" customWidth="1"/>
    <col min="14" max="14" width="23.7109375" style="36" customWidth="1"/>
    <col min="15" max="15" width="4.140625" style="7" customWidth="1"/>
    <col min="16" max="16" width="23.5703125" style="36" customWidth="1"/>
    <col min="17" max="18" width="18" style="7" hidden="1" customWidth="1"/>
    <col min="19" max="19" width="3.28515625" style="7" customWidth="1"/>
    <col min="20" max="20" width="18" style="7" customWidth="1"/>
    <col min="21" max="21" width="18" style="31" customWidth="1"/>
    <col min="22" max="22" width="17.140625" style="31" customWidth="1"/>
    <col min="23" max="16384" width="11.5703125" style="7"/>
  </cols>
  <sheetData>
    <row r="1" spans="2:22" s="10" customFormat="1" ht="87" customHeight="1" x14ac:dyDescent="0.25">
      <c r="B1" s="373"/>
      <c r="C1" s="374" t="s">
        <v>498</v>
      </c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5"/>
      <c r="U1" s="40"/>
      <c r="V1" s="40"/>
    </row>
    <row r="2" spans="2:22" ht="11.25" customHeight="1" x14ac:dyDescent="0.2">
      <c r="B2" s="400"/>
      <c r="C2" s="401"/>
      <c r="D2" s="378"/>
      <c r="E2" s="75" t="s">
        <v>268</v>
      </c>
      <c r="F2" s="396"/>
      <c r="G2" s="75" t="s">
        <v>268</v>
      </c>
      <c r="H2" s="396"/>
      <c r="I2" s="460" t="s">
        <v>269</v>
      </c>
      <c r="J2" s="396"/>
      <c r="K2" s="383"/>
      <c r="L2" s="401"/>
      <c r="M2" s="378"/>
      <c r="N2" s="75" t="s">
        <v>268</v>
      </c>
      <c r="O2" s="396"/>
      <c r="P2" s="75" t="s">
        <v>268</v>
      </c>
      <c r="Q2" s="378"/>
      <c r="R2" s="461" t="s">
        <v>269</v>
      </c>
      <c r="S2" s="381"/>
    </row>
    <row r="3" spans="2:22" ht="12" x14ac:dyDescent="0.2">
      <c r="B3" s="400"/>
      <c r="C3" s="401"/>
      <c r="D3" s="378"/>
      <c r="E3" s="77">
        <f>+'Estado Situacion F GRU'!E4</f>
        <v>2026</v>
      </c>
      <c r="F3" s="394"/>
      <c r="G3" s="77">
        <f>+'Estado Situacion F GRU'!G4</f>
        <v>2025</v>
      </c>
      <c r="H3" s="394"/>
      <c r="I3" s="460"/>
      <c r="J3" s="394"/>
      <c r="K3" s="383"/>
      <c r="L3" s="401"/>
      <c r="M3" s="378"/>
      <c r="N3" s="77">
        <f>+'Estado Situacion F GRU'!N4</f>
        <v>2026</v>
      </c>
      <c r="O3" s="394"/>
      <c r="P3" s="77">
        <f>+'Estado Situacion F GRU'!P4</f>
        <v>2025</v>
      </c>
      <c r="Q3" s="395"/>
      <c r="R3" s="461"/>
      <c r="S3" s="381"/>
    </row>
    <row r="4" spans="2:22" s="29" customFormat="1" ht="12" x14ac:dyDescent="0.2">
      <c r="B4" s="393" t="s">
        <v>270</v>
      </c>
      <c r="C4" s="394" t="s">
        <v>271</v>
      </c>
      <c r="D4" s="394" t="s">
        <v>310</v>
      </c>
      <c r="E4" s="121"/>
      <c r="F4" s="394"/>
      <c r="G4" s="156"/>
      <c r="H4" s="462"/>
      <c r="I4" s="462"/>
      <c r="J4" s="462"/>
      <c r="K4" s="398" t="s">
        <v>270</v>
      </c>
      <c r="L4" s="394" t="s">
        <v>272</v>
      </c>
      <c r="M4" s="394" t="s">
        <v>310</v>
      </c>
      <c r="N4" s="156"/>
      <c r="O4" s="394"/>
      <c r="P4" s="156"/>
      <c r="Q4" s="394"/>
      <c r="R4" s="461"/>
      <c r="S4" s="463"/>
      <c r="U4" s="190"/>
      <c r="V4" s="190"/>
    </row>
    <row r="5" spans="2:22" ht="12" x14ac:dyDescent="0.2">
      <c r="B5" s="400"/>
      <c r="C5" s="401"/>
      <c r="D5" s="378"/>
      <c r="E5" s="79"/>
      <c r="F5" s="396"/>
      <c r="G5" s="82"/>
      <c r="H5" s="402"/>
      <c r="I5" s="402"/>
      <c r="J5" s="402"/>
      <c r="K5" s="383"/>
      <c r="L5" s="401"/>
      <c r="M5" s="378"/>
      <c r="N5" s="84"/>
      <c r="O5" s="403"/>
      <c r="P5" s="84"/>
      <c r="Q5" s="377"/>
      <c r="R5" s="377"/>
      <c r="S5" s="381"/>
    </row>
    <row r="6" spans="2:22" ht="12" x14ac:dyDescent="0.2">
      <c r="B6" s="400"/>
      <c r="C6" s="405" t="s">
        <v>274</v>
      </c>
      <c r="D6" s="395"/>
      <c r="E6" s="87">
        <f>+E7+E11+E16</f>
        <v>4813250086.2299995</v>
      </c>
      <c r="F6" s="406"/>
      <c r="G6" s="87">
        <f>+G7+G11+G16</f>
        <v>4559752844.5900002</v>
      </c>
      <c r="H6" s="407"/>
      <c r="I6" s="90">
        <f>+E6-G6</f>
        <v>253497241.63999939</v>
      </c>
      <c r="J6" s="408"/>
      <c r="K6" s="383"/>
      <c r="L6" s="405" t="s">
        <v>274</v>
      </c>
      <c r="M6" s="395"/>
      <c r="N6" s="92">
        <f>+N7+N10+N21</f>
        <v>58744501831.339996</v>
      </c>
      <c r="O6" s="462"/>
      <c r="P6" s="92">
        <f>+P7+P10+P21</f>
        <v>51977638913.050003</v>
      </c>
      <c r="Q6" s="464"/>
      <c r="R6" s="11">
        <f>+N6-P6</f>
        <v>6766862918.2899933</v>
      </c>
      <c r="S6" s="465"/>
    </row>
    <row r="7" spans="2:22" ht="12" x14ac:dyDescent="0.2">
      <c r="B7" s="466">
        <v>11</v>
      </c>
      <c r="C7" s="416" t="s">
        <v>311</v>
      </c>
      <c r="D7" s="411"/>
      <c r="E7" s="159">
        <f>+E8+E9</f>
        <v>428364903</v>
      </c>
      <c r="F7" s="95"/>
      <c r="G7" s="159">
        <f>+G8+G9</f>
        <v>0</v>
      </c>
      <c r="H7" s="122"/>
      <c r="I7" s="112">
        <f>+E7-G7</f>
        <v>428364903</v>
      </c>
      <c r="J7" s="98"/>
      <c r="K7" s="467">
        <v>23</v>
      </c>
      <c r="L7" s="416" t="s">
        <v>277</v>
      </c>
      <c r="M7" s="411"/>
      <c r="N7" s="159">
        <f>+N8</f>
        <v>1511829781.0999999</v>
      </c>
      <c r="O7" s="160"/>
      <c r="P7" s="159">
        <f>+P8</f>
        <v>1511829781.0999999</v>
      </c>
      <c r="Q7" s="377"/>
      <c r="R7" s="468"/>
      <c r="S7" s="381"/>
    </row>
    <row r="8" spans="2:22" ht="12" x14ac:dyDescent="0.2">
      <c r="B8" s="400">
        <v>1110</v>
      </c>
      <c r="C8" s="401" t="s">
        <v>313</v>
      </c>
      <c r="D8" s="411" t="s">
        <v>276</v>
      </c>
      <c r="E8" s="94">
        <f>IFERROR(VLOOKUP(B8,'SYMMAR 2026'!$A:$G, 7,0),0)</f>
        <v>428364903</v>
      </c>
      <c r="F8" s="95"/>
      <c r="G8" s="94">
        <f>IFERROR(VLOOKUP(B8,SYMDIC2025!$A:$G, 7,0),0)</f>
        <v>0</v>
      </c>
      <c r="H8" s="96"/>
      <c r="I8" s="96">
        <f>+E8-G8</f>
        <v>428364903</v>
      </c>
      <c r="J8" s="98"/>
      <c r="K8" s="413">
        <v>2314</v>
      </c>
      <c r="L8" s="401" t="s">
        <v>312</v>
      </c>
      <c r="M8" s="411" t="s">
        <v>278</v>
      </c>
      <c r="N8" s="161">
        <v>1511829781.0999999</v>
      </c>
      <c r="O8" s="160"/>
      <c r="P8" s="94">
        <v>1511829781.0999999</v>
      </c>
      <c r="Q8" s="16"/>
      <c r="R8" s="6">
        <f t="shared" ref="R8:R12" si="0">+N10-P10</f>
        <v>-4617128523.7099991</v>
      </c>
      <c r="S8" s="381"/>
    </row>
    <row r="9" spans="2:22" ht="12" x14ac:dyDescent="0.2">
      <c r="B9" s="400"/>
      <c r="C9" s="401"/>
      <c r="D9" s="411"/>
      <c r="E9" s="94"/>
      <c r="F9" s="95"/>
      <c r="G9" s="94"/>
      <c r="H9" s="96"/>
      <c r="I9" s="97">
        <f>+E9-G9</f>
        <v>0</v>
      </c>
      <c r="J9" s="98"/>
      <c r="K9" s="412"/>
      <c r="L9" s="401"/>
      <c r="M9" s="378"/>
      <c r="N9" s="84"/>
      <c r="O9" s="401"/>
      <c r="P9" s="84"/>
      <c r="Q9" s="13"/>
      <c r="R9" s="5">
        <f t="shared" si="0"/>
        <v>2844555362.5400009</v>
      </c>
      <c r="S9" s="381"/>
    </row>
    <row r="10" spans="2:22" ht="12" x14ac:dyDescent="0.2">
      <c r="B10" s="400"/>
      <c r="C10" s="416"/>
      <c r="D10" s="469"/>
      <c r="E10" s="103"/>
      <c r="F10" s="95"/>
      <c r="G10" s="103"/>
      <c r="H10" s="96"/>
      <c r="I10" s="96"/>
      <c r="J10" s="98"/>
      <c r="K10" s="467">
        <v>24</v>
      </c>
      <c r="L10" s="416" t="s">
        <v>314</v>
      </c>
      <c r="M10" s="411"/>
      <c r="N10" s="159">
        <f>SUM(N11:N17)</f>
        <v>29631778599.080002</v>
      </c>
      <c r="O10" s="160"/>
      <c r="P10" s="159">
        <f>SUM(P11:P17)</f>
        <v>34248907122.790001</v>
      </c>
      <c r="Q10" s="13"/>
      <c r="R10" s="5">
        <f t="shared" si="0"/>
        <v>-65799130.75999999</v>
      </c>
      <c r="S10" s="381"/>
    </row>
    <row r="11" spans="2:22" ht="12" x14ac:dyDescent="0.2">
      <c r="B11" s="466">
        <v>13</v>
      </c>
      <c r="C11" s="416" t="s">
        <v>279</v>
      </c>
      <c r="D11" s="411"/>
      <c r="E11" s="159">
        <f>+E12+E13+E14</f>
        <v>401108820.57999998</v>
      </c>
      <c r="F11" s="95"/>
      <c r="G11" s="159">
        <f>+G12+G13+G14</f>
        <v>327065222.33999997</v>
      </c>
      <c r="H11" s="122"/>
      <c r="I11" s="90">
        <f>+E11-G11</f>
        <v>74043598.24000001</v>
      </c>
      <c r="J11" s="98"/>
      <c r="K11" s="413">
        <v>2401</v>
      </c>
      <c r="L11" s="401" t="s">
        <v>315</v>
      </c>
      <c r="M11" s="411" t="s">
        <v>284</v>
      </c>
      <c r="N11" s="94">
        <f>IFERROR(VLOOKUP(K11,'SYMMAR 2026'!$A:$G, 7,0),0)</f>
        <v>21968319254</v>
      </c>
      <c r="O11" s="160"/>
      <c r="P11" s="94">
        <f>IFERROR(VLOOKUP(K11,SYMDIC2025!$A:$G,7,0),0)</f>
        <v>19123763891.459999</v>
      </c>
      <c r="Q11" s="13"/>
      <c r="R11" s="12">
        <f t="shared" si="0"/>
        <v>65595958</v>
      </c>
      <c r="S11" s="381"/>
    </row>
    <row r="12" spans="2:22" ht="12" x14ac:dyDescent="0.2">
      <c r="B12" s="400">
        <v>1384</v>
      </c>
      <c r="C12" s="401" t="s">
        <v>316</v>
      </c>
      <c r="D12" s="411" t="s">
        <v>280</v>
      </c>
      <c r="E12" s="94">
        <f>IFERROR(VLOOKUP(B12,'SYMMAR 2026'!$A:$G, 7,0),0)</f>
        <v>833303526.02999997</v>
      </c>
      <c r="F12" s="95"/>
      <c r="G12" s="94">
        <f>IFERROR(VLOOKUP(B12,SYMDIC2025!$A:$G, 7,0),0)</f>
        <v>759259927.78999996</v>
      </c>
      <c r="H12" s="96"/>
      <c r="I12" s="96" t="e">
        <f>+#REF!-#REF!</f>
        <v>#REF!</v>
      </c>
      <c r="J12" s="98"/>
      <c r="K12" s="413">
        <v>2407</v>
      </c>
      <c r="L12" s="401" t="s">
        <v>317</v>
      </c>
      <c r="M12" s="411" t="s">
        <v>284</v>
      </c>
      <c r="N12" s="94">
        <f>IFERROR(VLOOKUP(K12,'SYMMAR 2026'!$A:$G, 7,0),0)</f>
        <v>303392980</v>
      </c>
      <c r="O12" s="160"/>
      <c r="P12" s="94">
        <f>IFERROR(VLOOKUP(K12,SYMDIC2025!$A:$G,7,0),0)</f>
        <v>369192110.75999999</v>
      </c>
      <c r="Q12" s="13"/>
      <c r="R12" s="12">
        <f t="shared" si="0"/>
        <v>-4289979832</v>
      </c>
      <c r="S12" s="381"/>
    </row>
    <row r="13" spans="2:22" ht="12" x14ac:dyDescent="0.2">
      <c r="B13" s="400">
        <v>1385</v>
      </c>
      <c r="C13" s="401" t="s">
        <v>401</v>
      </c>
      <c r="D13" s="411" t="s">
        <v>280</v>
      </c>
      <c r="E13" s="94">
        <f>IFERROR(VLOOKUP(B13,'SYMMAR 2026'!$A:$G, 7,0),0)</f>
        <v>15111773</v>
      </c>
      <c r="F13" s="401"/>
      <c r="G13" s="94">
        <f>IFERROR(VLOOKUP(B13,SYMDIC2025!$A:$G, 7,0),0)</f>
        <v>15111773</v>
      </c>
      <c r="H13" s="96"/>
      <c r="I13" s="96">
        <f>+E20-G20</f>
        <v>0</v>
      </c>
      <c r="J13" s="98"/>
      <c r="K13" s="413">
        <v>2424</v>
      </c>
      <c r="L13" s="401" t="s">
        <v>318</v>
      </c>
      <c r="M13" s="411" t="s">
        <v>284</v>
      </c>
      <c r="N13" s="94">
        <f>IFERROR(VLOOKUP(K13,'SYMMAR 2026'!$A:$G, 7,0),0)</f>
        <v>329209126</v>
      </c>
      <c r="O13" s="160"/>
      <c r="P13" s="94">
        <f>IFERROR(VLOOKUP(K13,SYMDIC2025!$A:$G,7,0),0)</f>
        <v>263613168</v>
      </c>
      <c r="Q13" s="13"/>
      <c r="R13" s="5" t="e">
        <f>+#REF!-P16</f>
        <v>#REF!</v>
      </c>
      <c r="S13" s="381"/>
    </row>
    <row r="14" spans="2:22" ht="12" x14ac:dyDescent="0.2">
      <c r="B14" s="400">
        <v>1386</v>
      </c>
      <c r="C14" s="401" t="s">
        <v>404</v>
      </c>
      <c r="D14" s="411" t="s">
        <v>280</v>
      </c>
      <c r="E14" s="162">
        <f>IFERROR(VLOOKUP(B14,'SYMMAR 2026'!$A:$G, 7,0),0)</f>
        <v>-447306478.44999999</v>
      </c>
      <c r="F14" s="163"/>
      <c r="G14" s="94">
        <f>IFERROR(VLOOKUP(B14,SYMDIC2025!$A:$G, 7,0),0)</f>
        <v>-447306478.44999999</v>
      </c>
      <c r="H14" s="96"/>
      <c r="I14" s="97">
        <f>+E12-G12</f>
        <v>74043598.24000001</v>
      </c>
      <c r="J14" s="98"/>
      <c r="K14" s="413">
        <v>2436</v>
      </c>
      <c r="L14" s="401" t="s">
        <v>319</v>
      </c>
      <c r="M14" s="411" t="s">
        <v>284</v>
      </c>
      <c r="N14" s="94">
        <f>IFERROR(VLOOKUP(K14,'SYMMAR 2026'!$A:$G, 7,0),0)</f>
        <v>2077711951</v>
      </c>
      <c r="O14" s="160"/>
      <c r="P14" s="94">
        <f>IFERROR(VLOOKUP(K14,SYMDIC2025!$A:$G,7,0),0)</f>
        <v>6367691783</v>
      </c>
      <c r="Q14" s="13"/>
      <c r="R14" s="12" t="e">
        <f>+#REF!-P17</f>
        <v>#REF!</v>
      </c>
      <c r="S14" s="381"/>
    </row>
    <row r="15" spans="2:22" ht="12" x14ac:dyDescent="0.2">
      <c r="B15" s="400"/>
      <c r="C15" s="401"/>
      <c r="D15" s="378"/>
      <c r="E15" s="79"/>
      <c r="F15" s="401"/>
      <c r="G15" s="82"/>
      <c r="H15" s="96"/>
      <c r="I15" s="96">
        <f>+E16-G16</f>
        <v>-248911259.5999999</v>
      </c>
      <c r="J15" s="98"/>
      <c r="K15" s="412">
        <v>2445</v>
      </c>
      <c r="L15" s="401" t="s">
        <v>391</v>
      </c>
      <c r="M15" s="411" t="s">
        <v>284</v>
      </c>
      <c r="N15" s="94">
        <f>IFERROR(VLOOKUP(K15,'SYMMAR 2026'!$A:$G, 7,0),0)</f>
        <v>5673828.79</v>
      </c>
      <c r="O15" s="160"/>
      <c r="P15" s="94">
        <f>IFERROR(VLOOKUP(K15,SYMDIC2025!$A:$G,7,0),0)</f>
        <v>11814782.9</v>
      </c>
      <c r="Q15" s="377"/>
      <c r="R15" s="377"/>
      <c r="S15" s="381"/>
    </row>
    <row r="16" spans="2:22" ht="12" x14ac:dyDescent="0.2">
      <c r="B16" s="466">
        <v>19</v>
      </c>
      <c r="C16" s="416" t="s">
        <v>190</v>
      </c>
      <c r="D16" s="411"/>
      <c r="E16" s="159">
        <f>SUM(E17:E21)</f>
        <v>3983776362.6500001</v>
      </c>
      <c r="F16" s="95"/>
      <c r="G16" s="159">
        <f>SUM(G17:G21)</f>
        <v>4232687622.25</v>
      </c>
      <c r="H16" s="96"/>
      <c r="I16" s="96"/>
      <c r="J16" s="98"/>
      <c r="K16" s="413">
        <v>2460</v>
      </c>
      <c r="L16" s="401" t="s">
        <v>320</v>
      </c>
      <c r="M16" s="411" t="s">
        <v>284</v>
      </c>
      <c r="N16" s="94">
        <f>IFERROR(VLOOKUP(K16,'SYMMAR 2026'!$A:$G, 7,0),0)</f>
        <v>151691054</v>
      </c>
      <c r="O16" s="160"/>
      <c r="P16" s="94">
        <f>IFERROR(VLOOKUP(K16,SYMDIC2025!$A:$G,7,0),0)</f>
        <v>151691054</v>
      </c>
      <c r="Q16" s="13"/>
      <c r="R16" s="13"/>
      <c r="S16" s="381"/>
    </row>
    <row r="17" spans="2:19" ht="12" x14ac:dyDescent="0.2">
      <c r="B17" s="400">
        <v>1905</v>
      </c>
      <c r="C17" s="401" t="s">
        <v>393</v>
      </c>
      <c r="D17" s="411" t="s">
        <v>453</v>
      </c>
      <c r="E17" s="94">
        <f>IFERROR(VLOOKUP(B17,'SYMMAR 2026'!$A:$G, 7,0),0)</f>
        <v>0</v>
      </c>
      <c r="F17" s="401"/>
      <c r="G17" s="94">
        <f>IFERROR(VLOOKUP(B17,SYMDIC2025!$A:$G, 7,0),0)</f>
        <v>0</v>
      </c>
      <c r="H17" s="122"/>
      <c r="I17" s="122" t="e">
        <f>+#REF!-#REF!</f>
        <v>#REF!</v>
      </c>
      <c r="J17" s="98"/>
      <c r="K17" s="412">
        <v>2490</v>
      </c>
      <c r="L17" s="401" t="s">
        <v>153</v>
      </c>
      <c r="M17" s="411" t="s">
        <v>284</v>
      </c>
      <c r="N17" s="94">
        <f>IFERROR(VLOOKUP(K17,'SYMMAR 2026'!$A:$G, 7,0),0)</f>
        <v>4795780405.29</v>
      </c>
      <c r="O17" s="160"/>
      <c r="P17" s="94">
        <f>IFERROR(VLOOKUP(K17,SYMDIC2025!$A:$G,7,0),0)</f>
        <v>7961140332.6700001</v>
      </c>
      <c r="Q17" s="16"/>
      <c r="R17" s="6">
        <f>+N21-P21</f>
        <v>11383991442</v>
      </c>
      <c r="S17" s="381"/>
    </row>
    <row r="18" spans="2:19" ht="12" x14ac:dyDescent="0.2">
      <c r="B18" s="400">
        <v>1906</v>
      </c>
      <c r="C18" s="401" t="s">
        <v>423</v>
      </c>
      <c r="D18" s="411" t="s">
        <v>453</v>
      </c>
      <c r="E18" s="94">
        <f>IFERROR(VLOOKUP(B18,'SYMMAR 2026'!$A:$G, 7,0),0)</f>
        <v>396330664</v>
      </c>
      <c r="F18" s="401"/>
      <c r="G18" s="94">
        <f>IFERROR(VLOOKUP(B18,SYMDIC2025!$A:$G, 7,0),0)</f>
        <v>728092021.10000002</v>
      </c>
      <c r="H18" s="122"/>
      <c r="I18" s="122"/>
      <c r="J18" s="98"/>
      <c r="K18" s="412"/>
      <c r="L18" s="401"/>
      <c r="M18" s="378"/>
      <c r="N18" s="94"/>
      <c r="O18" s="160"/>
      <c r="P18" s="94"/>
      <c r="Q18" s="16"/>
      <c r="R18" s="6"/>
      <c r="S18" s="381"/>
    </row>
    <row r="19" spans="2:19" ht="12" x14ac:dyDescent="0.2">
      <c r="B19" s="400">
        <v>1908</v>
      </c>
      <c r="C19" s="401" t="s">
        <v>426</v>
      </c>
      <c r="D19" s="411" t="s">
        <v>453</v>
      </c>
      <c r="E19" s="94">
        <f>IFERROR(VLOOKUP(B19,'SYMMAR 2026'!$A:$G, 7,0),0)</f>
        <v>3587344335.6500001</v>
      </c>
      <c r="F19" s="401"/>
      <c r="G19" s="94">
        <f>IFERROR(VLOOKUP(B19,SYMDIC2025!$A:$G, 7,0),0)</f>
        <v>3504494238.1500001</v>
      </c>
      <c r="H19" s="122"/>
      <c r="I19" s="122"/>
      <c r="J19" s="98"/>
      <c r="K19" s="412"/>
      <c r="L19" s="414"/>
      <c r="M19" s="378"/>
      <c r="N19" s="94"/>
      <c r="O19" s="160"/>
      <c r="P19" s="94"/>
      <c r="Q19" s="16"/>
      <c r="R19" s="6"/>
      <c r="S19" s="381"/>
    </row>
    <row r="20" spans="2:19" ht="12" x14ac:dyDescent="0.2">
      <c r="B20" s="400">
        <v>1909</v>
      </c>
      <c r="C20" s="401" t="s">
        <v>481</v>
      </c>
      <c r="D20" s="411" t="s">
        <v>453</v>
      </c>
      <c r="E20" s="94">
        <f>IFERROR(VLOOKUP(B20,'SYMMAR 2026'!$A:$G, 7,0),0)</f>
        <v>101363</v>
      </c>
      <c r="F20" s="401"/>
      <c r="G20" s="94">
        <f>IFERROR(VLOOKUP(B20,SYMDIC2025!$A:$G, 7,0),0)</f>
        <v>101363</v>
      </c>
      <c r="H20" s="122"/>
      <c r="I20" s="122" t="e">
        <f>+#REF!-#REF!</f>
        <v>#REF!</v>
      </c>
      <c r="J20" s="98"/>
      <c r="K20" s="412"/>
      <c r="L20" s="414"/>
      <c r="M20" s="378"/>
      <c r="N20" s="94"/>
      <c r="O20" s="160"/>
      <c r="P20" s="94"/>
      <c r="Q20" s="16"/>
      <c r="R20" s="6">
        <f>+N22-P22</f>
        <v>11383991442</v>
      </c>
      <c r="S20" s="381"/>
    </row>
    <row r="21" spans="2:19" ht="12" x14ac:dyDescent="0.2">
      <c r="B21" s="400"/>
      <c r="C21" s="401"/>
      <c r="D21" s="411"/>
      <c r="E21" s="94"/>
      <c r="F21" s="401"/>
      <c r="G21" s="162"/>
      <c r="H21" s="96"/>
      <c r="I21" s="96"/>
      <c r="J21" s="98"/>
      <c r="K21" s="467">
        <v>25</v>
      </c>
      <c r="L21" s="416" t="s">
        <v>283</v>
      </c>
      <c r="M21" s="411"/>
      <c r="N21" s="159">
        <f>+N22+N23</f>
        <v>27600893451.16</v>
      </c>
      <c r="O21" s="160"/>
      <c r="P21" s="159">
        <f>+P22+P23</f>
        <v>16216902009.16</v>
      </c>
      <c r="Q21" s="13"/>
      <c r="R21" s="5" t="e">
        <f>+#REF!-#REF!</f>
        <v>#REF!</v>
      </c>
      <c r="S21" s="381"/>
    </row>
    <row r="22" spans="2:19" ht="12" x14ac:dyDescent="0.2">
      <c r="B22" s="400"/>
      <c r="C22" s="401"/>
      <c r="D22" s="378"/>
      <c r="E22" s="103"/>
      <c r="F22" s="95"/>
      <c r="G22" s="103"/>
      <c r="H22" s="415"/>
      <c r="I22" s="415"/>
      <c r="J22" s="402"/>
      <c r="K22" s="412">
        <v>2511</v>
      </c>
      <c r="L22" s="401" t="s">
        <v>323</v>
      </c>
      <c r="M22" s="411" t="s">
        <v>288</v>
      </c>
      <c r="N22" s="94">
        <f>IFERROR(VLOOKUP(K22,'SYMMAR 2026'!$A:$G, 7,0),0)</f>
        <v>27539503767.16</v>
      </c>
      <c r="O22" s="401"/>
      <c r="P22" s="94">
        <f>IFERROR(VLOOKUP(K22,SYMDIC2025!$A:$G,7,0),0)</f>
        <v>16155512325.16</v>
      </c>
      <c r="Q22" s="377"/>
      <c r="R22" s="468"/>
      <c r="S22" s="381"/>
    </row>
    <row r="23" spans="2:19" ht="12" x14ac:dyDescent="0.2">
      <c r="B23" s="400"/>
      <c r="C23" s="401"/>
      <c r="D23" s="378"/>
      <c r="E23" s="79"/>
      <c r="F23" s="414"/>
      <c r="G23" s="82"/>
      <c r="H23" s="407"/>
      <c r="I23" s="104">
        <f>+E27-G27</f>
        <v>2299311434.9400024</v>
      </c>
      <c r="J23" s="408"/>
      <c r="K23" s="412">
        <v>2512</v>
      </c>
      <c r="L23" s="401" t="s">
        <v>325</v>
      </c>
      <c r="M23" s="411" t="s">
        <v>288</v>
      </c>
      <c r="N23" s="161">
        <v>61389684</v>
      </c>
      <c r="O23" s="401"/>
      <c r="P23" s="94">
        <v>61389684</v>
      </c>
      <c r="Q23" s="13"/>
      <c r="R23" s="5"/>
      <c r="S23" s="465"/>
    </row>
    <row r="24" spans="2:19" ht="12" x14ac:dyDescent="0.2">
      <c r="B24" s="400"/>
      <c r="C24" s="401"/>
      <c r="D24" s="411"/>
      <c r="E24" s="94"/>
      <c r="F24" s="406"/>
      <c r="G24" s="79"/>
      <c r="H24" s="122"/>
      <c r="I24" s="122"/>
      <c r="J24" s="98"/>
      <c r="K24" s="470"/>
      <c r="L24" s="471"/>
      <c r="M24" s="472"/>
      <c r="N24" s="165"/>
      <c r="O24" s="471"/>
      <c r="P24" s="165"/>
      <c r="Q24" s="473"/>
      <c r="R24" s="474"/>
      <c r="S24" s="465"/>
    </row>
    <row r="25" spans="2:19" ht="12" x14ac:dyDescent="0.2">
      <c r="B25" s="400"/>
      <c r="C25" s="401"/>
      <c r="D25" s="411"/>
      <c r="E25" s="94"/>
      <c r="F25" s="406"/>
      <c r="G25" s="79"/>
      <c r="H25" s="122"/>
      <c r="I25" s="122"/>
      <c r="J25" s="98"/>
      <c r="K25" s="470"/>
      <c r="L25" s="471"/>
      <c r="M25" s="472"/>
      <c r="N25" s="165"/>
      <c r="O25" s="471"/>
      <c r="P25" s="165"/>
      <c r="Q25" s="473"/>
      <c r="R25" s="474"/>
      <c r="S25" s="465"/>
    </row>
    <row r="26" spans="2:19" ht="12" x14ac:dyDescent="0.2">
      <c r="B26" s="400"/>
      <c r="C26" s="401"/>
      <c r="D26" s="411"/>
      <c r="E26" s="103"/>
      <c r="F26" s="406"/>
      <c r="G26" s="79"/>
      <c r="H26" s="122"/>
      <c r="I26" s="122"/>
      <c r="J26" s="98"/>
      <c r="K26" s="412"/>
      <c r="L26" s="401"/>
      <c r="M26" s="378"/>
      <c r="N26" s="84"/>
      <c r="O26" s="401"/>
      <c r="P26" s="84"/>
      <c r="Q26" s="464"/>
      <c r="R26" s="474"/>
      <c r="S26" s="465"/>
    </row>
    <row r="27" spans="2:19" ht="12" x14ac:dyDescent="0.2">
      <c r="B27" s="400"/>
      <c r="C27" s="416" t="s">
        <v>324</v>
      </c>
      <c r="D27" s="378"/>
      <c r="E27" s="87">
        <f>+E28+E46</f>
        <v>240103385426.12</v>
      </c>
      <c r="F27" s="406"/>
      <c r="G27" s="87">
        <f>+G28+G46</f>
        <v>237804073991.17999</v>
      </c>
      <c r="H27" s="122"/>
      <c r="I27" s="122"/>
      <c r="J27" s="98"/>
      <c r="K27" s="412"/>
      <c r="L27" s="405" t="s">
        <v>285</v>
      </c>
      <c r="M27" s="395"/>
      <c r="N27" s="92">
        <f>+N28+N32+N30</f>
        <v>20636292863.259998</v>
      </c>
      <c r="O27" s="406"/>
      <c r="P27" s="92">
        <f>+P28+P32+P30</f>
        <v>11349004734.25</v>
      </c>
      <c r="Q27" s="464"/>
      <c r="R27" s="474"/>
      <c r="S27" s="465"/>
    </row>
    <row r="28" spans="2:19" ht="12" x14ac:dyDescent="0.2">
      <c r="B28" s="466">
        <v>16</v>
      </c>
      <c r="C28" s="416" t="s">
        <v>289</v>
      </c>
      <c r="D28" s="411"/>
      <c r="E28" s="159">
        <f>SUM(E29:E43)</f>
        <v>213668666922.01999</v>
      </c>
      <c r="F28" s="95"/>
      <c r="G28" s="159">
        <f>SUM(G29:G43)</f>
        <v>210488219297.53</v>
      </c>
      <c r="H28" s="96"/>
      <c r="I28" s="96">
        <f>+E29-G29</f>
        <v>0</v>
      </c>
      <c r="J28" s="98"/>
      <c r="K28" s="467">
        <v>23</v>
      </c>
      <c r="L28" s="416" t="s">
        <v>277</v>
      </c>
      <c r="M28" s="411"/>
      <c r="N28" s="159">
        <f>+N29</f>
        <v>5122074790.8999996</v>
      </c>
      <c r="O28" s="160"/>
      <c r="P28" s="159">
        <f>+P29</f>
        <v>5122074790.8999996</v>
      </c>
      <c r="Q28" s="16"/>
      <c r="R28" s="6">
        <f>+N32-P32</f>
        <v>9287288129.0100002</v>
      </c>
      <c r="S28" s="381"/>
    </row>
    <row r="29" spans="2:19" ht="12" x14ac:dyDescent="0.2">
      <c r="B29" s="400">
        <v>1605</v>
      </c>
      <c r="C29" s="401" t="s">
        <v>326</v>
      </c>
      <c r="D29" s="411" t="s">
        <v>448</v>
      </c>
      <c r="E29" s="94">
        <f>IFERROR(VLOOKUP(B29,'SYMMAR 2026'!$A:$G, 7,0),0)</f>
        <v>25990211992</v>
      </c>
      <c r="F29" s="95"/>
      <c r="G29" s="94">
        <f>IFERROR(VLOOKUP(B29,SYMDIC2025!$A:$G, 7,0),0)</f>
        <v>25990211992</v>
      </c>
      <c r="H29" s="96"/>
      <c r="I29" s="96">
        <f>+E30-G30</f>
        <v>-3478537260.9699998</v>
      </c>
      <c r="J29" s="98"/>
      <c r="K29" s="413">
        <v>2314</v>
      </c>
      <c r="L29" s="401" t="s">
        <v>312</v>
      </c>
      <c r="M29" s="411" t="s">
        <v>278</v>
      </c>
      <c r="N29" s="161">
        <v>5122074790.8999996</v>
      </c>
      <c r="O29" s="160"/>
      <c r="P29" s="94">
        <v>5122074790.8999996</v>
      </c>
      <c r="Q29" s="13"/>
      <c r="R29" s="12">
        <f>+N33-P33</f>
        <v>9287288129.0100002</v>
      </c>
      <c r="S29" s="381"/>
    </row>
    <row r="30" spans="2:19" ht="12" x14ac:dyDescent="0.2">
      <c r="B30" s="400">
        <v>1635</v>
      </c>
      <c r="C30" s="401" t="s">
        <v>327</v>
      </c>
      <c r="D30" s="411" t="s">
        <v>448</v>
      </c>
      <c r="E30" s="94">
        <f>IFERROR(VLOOKUP(B30,'SYMMAR 2026'!$A:$G, 7,0),0)</f>
        <v>49997850</v>
      </c>
      <c r="F30" s="95"/>
      <c r="G30" s="94">
        <f>IFERROR(VLOOKUP(B30,SYMDIC2025!$A:$G, 7,0),0)</f>
        <v>3528535110.9699998</v>
      </c>
      <c r="H30" s="96"/>
      <c r="I30" s="98">
        <f>+E31-G31</f>
        <v>357759051.77999973</v>
      </c>
      <c r="J30" s="98"/>
      <c r="K30" s="467">
        <v>25</v>
      </c>
      <c r="L30" s="416" t="s">
        <v>283</v>
      </c>
      <c r="M30" s="411"/>
      <c r="N30" s="159">
        <f>+N31</f>
        <v>2326466630.1300001</v>
      </c>
      <c r="O30" s="414"/>
      <c r="P30" s="159">
        <f>+P31</f>
        <v>2326466630.1300001</v>
      </c>
      <c r="Q30" s="13"/>
      <c r="R30" s="5">
        <f>+N36-P36</f>
        <v>0</v>
      </c>
      <c r="S30" s="381"/>
    </row>
    <row r="31" spans="2:19" ht="12" x14ac:dyDescent="0.2">
      <c r="B31" s="400">
        <v>1637</v>
      </c>
      <c r="C31" s="401" t="s">
        <v>328</v>
      </c>
      <c r="D31" s="411" t="s">
        <v>448</v>
      </c>
      <c r="E31" s="94">
        <f>IFERROR(VLOOKUP(B31,'SYMMAR 2026'!$A:$G, 7,0),0)</f>
        <v>5120746567.0299997</v>
      </c>
      <c r="F31" s="95"/>
      <c r="G31" s="94">
        <f>IFERROR(VLOOKUP(B31,SYMDIC2025!$A:$G, 7,0),0)</f>
        <v>4762987515.25</v>
      </c>
      <c r="H31" s="96"/>
      <c r="I31" s="96">
        <v>0</v>
      </c>
      <c r="J31" s="98"/>
      <c r="K31" s="413">
        <v>2512</v>
      </c>
      <c r="L31" s="401" t="s">
        <v>325</v>
      </c>
      <c r="M31" s="411" t="s">
        <v>288</v>
      </c>
      <c r="N31" s="161">
        <v>2326466630.1300001</v>
      </c>
      <c r="O31" s="160"/>
      <c r="P31" s="94">
        <v>2326466630.1300001</v>
      </c>
      <c r="Q31" s="13"/>
      <c r="R31" s="5"/>
      <c r="S31" s="381"/>
    </row>
    <row r="32" spans="2:19" ht="12.75" thickBot="1" x14ac:dyDescent="0.25">
      <c r="B32" s="400">
        <v>1640</v>
      </c>
      <c r="C32" s="401" t="s">
        <v>71</v>
      </c>
      <c r="D32" s="411" t="s">
        <v>448</v>
      </c>
      <c r="E32" s="94">
        <f>IFERROR(VLOOKUP(B32,'SYMMAR 2026'!$A:$G, 7,0),0)</f>
        <v>131931229691</v>
      </c>
      <c r="F32" s="95"/>
      <c r="G32" s="94">
        <f>IFERROR(VLOOKUP(B32,SYMDIC2025!$A:$G, 7,0),0)</f>
        <v>131931229691</v>
      </c>
      <c r="H32" s="96"/>
      <c r="I32" s="96">
        <f t="shared" ref="I32:I41" si="1">+E33-G33</f>
        <v>-263798736.29999995</v>
      </c>
      <c r="J32" s="98"/>
      <c r="K32" s="467">
        <v>27</v>
      </c>
      <c r="L32" s="416" t="s">
        <v>287</v>
      </c>
      <c r="M32" s="411"/>
      <c r="N32" s="159">
        <f>SUM(N33:N36)</f>
        <v>13187751442.23</v>
      </c>
      <c r="O32" s="160"/>
      <c r="P32" s="159">
        <f>SUM(P33:P36)</f>
        <v>3900463313.2199998</v>
      </c>
      <c r="Q32" s="464"/>
      <c r="R32" s="15">
        <f>+N37-P37</f>
        <v>16054151047.299988</v>
      </c>
      <c r="S32" s="381"/>
    </row>
    <row r="33" spans="2:22" ht="12.75" thickTop="1" x14ac:dyDescent="0.2">
      <c r="B33" s="400">
        <v>1645</v>
      </c>
      <c r="C33" s="401" t="s">
        <v>330</v>
      </c>
      <c r="D33" s="411" t="s">
        <v>448</v>
      </c>
      <c r="E33" s="94">
        <f>IFERROR(VLOOKUP(B33,'SYMMAR 2026'!$A:$G, 7,0),0)</f>
        <v>1608149466.1800001</v>
      </c>
      <c r="F33" s="95"/>
      <c r="G33" s="94">
        <f>IFERROR(VLOOKUP(B33,SYMDIC2025!$A:$G, 7,0),0)</f>
        <v>1871948202.48</v>
      </c>
      <c r="H33" s="96"/>
      <c r="I33" s="98">
        <f t="shared" si="1"/>
        <v>0</v>
      </c>
      <c r="J33" s="98"/>
      <c r="K33" s="413">
        <v>2701</v>
      </c>
      <c r="L33" s="401" t="s">
        <v>329</v>
      </c>
      <c r="M33" s="411" t="s">
        <v>485</v>
      </c>
      <c r="N33" s="94">
        <f>IFERROR(VLOOKUP(K33,'SYMMAR 2026'!$A:$G, 7,0),0)</f>
        <v>13187751442.23</v>
      </c>
      <c r="O33" s="160"/>
      <c r="P33" s="94">
        <f>IFERROR(VLOOKUP(K33,SYMDIC2025!$A:$G,7,0),0)</f>
        <v>3900463313.2199998</v>
      </c>
      <c r="Q33" s="13"/>
      <c r="R33" s="5"/>
      <c r="S33" s="381"/>
    </row>
    <row r="34" spans="2:22" ht="12" x14ac:dyDescent="0.2">
      <c r="B34" s="400">
        <v>1650</v>
      </c>
      <c r="C34" s="401" t="s">
        <v>331</v>
      </c>
      <c r="D34" s="411" t="s">
        <v>448</v>
      </c>
      <c r="E34" s="94">
        <f>IFERROR(VLOOKUP(B34,'SYMMAR 2026'!$A:$G, 7,0),0)</f>
        <v>12851075.300000001</v>
      </c>
      <c r="F34" s="95"/>
      <c r="G34" s="94">
        <f>IFERROR(VLOOKUP(B34,SYMDIC2025!$A:$G, 7,0),0)</f>
        <v>12851075.300000001</v>
      </c>
      <c r="H34" s="96"/>
      <c r="I34" s="98">
        <f t="shared" si="1"/>
        <v>-70031557.430000305</v>
      </c>
      <c r="J34" s="98"/>
      <c r="K34" s="412"/>
      <c r="L34" s="401"/>
      <c r="M34" s="377"/>
      <c r="N34" s="84"/>
      <c r="O34" s="401"/>
      <c r="P34" s="84"/>
      <c r="Q34" s="13"/>
      <c r="R34" s="5"/>
      <c r="S34" s="381"/>
    </row>
    <row r="35" spans="2:22" ht="12" x14ac:dyDescent="0.2">
      <c r="B35" s="400">
        <v>1655</v>
      </c>
      <c r="C35" s="401" t="s">
        <v>332</v>
      </c>
      <c r="D35" s="411" t="s">
        <v>448</v>
      </c>
      <c r="E35" s="94">
        <f>IFERROR(VLOOKUP(B35,'SYMMAR 2026'!$A:$G, 7,0),0)</f>
        <v>38041530272.940002</v>
      </c>
      <c r="F35" s="95"/>
      <c r="G35" s="94">
        <f>IFERROR(VLOOKUP(B35,SYMDIC2025!$A:$G, 7,0),0)</f>
        <v>38111561830.370003</v>
      </c>
      <c r="H35" s="96"/>
      <c r="I35" s="98">
        <f t="shared" si="1"/>
        <v>0</v>
      </c>
      <c r="J35" s="98"/>
      <c r="K35" s="412"/>
      <c r="L35" s="401"/>
      <c r="M35" s="377"/>
      <c r="N35" s="84"/>
      <c r="O35" s="401"/>
      <c r="P35" s="84"/>
      <c r="Q35" s="13"/>
      <c r="R35" s="5" t="e">
        <f>+#REF!-#REF!</f>
        <v>#REF!</v>
      </c>
      <c r="S35" s="381"/>
    </row>
    <row r="36" spans="2:22" ht="12" x14ac:dyDescent="0.2">
      <c r="B36" s="400">
        <v>1660</v>
      </c>
      <c r="C36" s="401" t="s">
        <v>333</v>
      </c>
      <c r="D36" s="411" t="s">
        <v>448</v>
      </c>
      <c r="E36" s="94">
        <f>IFERROR(VLOOKUP(B36,'SYMMAR 2026'!$A:$G, 7,0),0)</f>
        <v>29056158.609999999</v>
      </c>
      <c r="F36" s="95"/>
      <c r="G36" s="94">
        <f>IFERROR(VLOOKUP(B36,SYMDIC2025!$A:$G, 7,0),0)</f>
        <v>29056158.609999999</v>
      </c>
      <c r="H36" s="96"/>
      <c r="I36" s="98">
        <f t="shared" si="1"/>
        <v>106661263.13000011</v>
      </c>
      <c r="J36" s="98"/>
      <c r="K36" s="413"/>
      <c r="L36" s="401"/>
      <c r="M36" s="411"/>
      <c r="N36" s="94"/>
      <c r="O36" s="160"/>
      <c r="P36" s="94"/>
      <c r="Q36" s="13"/>
      <c r="R36" s="5">
        <f>+N42-P42</f>
        <v>-13501342370.720001</v>
      </c>
      <c r="S36" s="381"/>
    </row>
    <row r="37" spans="2:22" ht="12" x14ac:dyDescent="0.2">
      <c r="B37" s="400">
        <v>1665</v>
      </c>
      <c r="C37" s="401" t="s">
        <v>334</v>
      </c>
      <c r="D37" s="411" t="s">
        <v>448</v>
      </c>
      <c r="E37" s="94">
        <f>IFERROR(VLOOKUP(B37,'SYMMAR 2026'!$A:$G, 7,0),0)</f>
        <v>5339240319.8199997</v>
      </c>
      <c r="F37" s="95"/>
      <c r="G37" s="94">
        <f>IFERROR(VLOOKUP(B37,SYMDIC2025!$A:$G, 7,0),0)</f>
        <v>5232579056.6899996</v>
      </c>
      <c r="H37" s="96"/>
      <c r="I37" s="98">
        <f t="shared" si="1"/>
        <v>7821923355.8699989</v>
      </c>
      <c r="J37" s="98"/>
      <c r="K37" s="467"/>
      <c r="L37" s="416" t="s">
        <v>291</v>
      </c>
      <c r="M37" s="411"/>
      <c r="N37" s="159">
        <f>+N6+N27</f>
        <v>79380794694.599991</v>
      </c>
      <c r="O37" s="160"/>
      <c r="P37" s="159">
        <f>+P6+P27</f>
        <v>63326643647.300003</v>
      </c>
      <c r="Q37" s="13"/>
      <c r="R37" s="5">
        <f>+N43-P43</f>
        <v>0</v>
      </c>
      <c r="S37" s="381"/>
    </row>
    <row r="38" spans="2:22" ht="12" x14ac:dyDescent="0.2">
      <c r="B38" s="400">
        <v>1670</v>
      </c>
      <c r="C38" s="401" t="s">
        <v>335</v>
      </c>
      <c r="D38" s="411" t="s">
        <v>448</v>
      </c>
      <c r="E38" s="94">
        <f>IFERROR(VLOOKUP(B38,'SYMMAR 2026'!$A:$G, 7,0),0)</f>
        <v>30127104003.84</v>
      </c>
      <c r="F38" s="95"/>
      <c r="G38" s="94">
        <f>IFERROR(VLOOKUP(B38,SYMDIC2025!$A:$G, 7,0),0)</f>
        <v>22305180647.970001</v>
      </c>
      <c r="H38" s="96"/>
      <c r="I38" s="98">
        <f t="shared" si="1"/>
        <v>0</v>
      </c>
      <c r="J38" s="98"/>
      <c r="K38" s="467"/>
      <c r="L38" s="416"/>
      <c r="M38" s="411"/>
      <c r="N38" s="159"/>
      <c r="O38" s="160"/>
      <c r="P38" s="159"/>
      <c r="Q38" s="13"/>
      <c r="R38" s="5">
        <f>+N44-P44</f>
        <v>52631986373.100006</v>
      </c>
      <c r="S38" s="381"/>
    </row>
    <row r="39" spans="2:22" ht="12" x14ac:dyDescent="0.2">
      <c r="B39" s="400">
        <v>1675</v>
      </c>
      <c r="C39" s="401" t="s">
        <v>336</v>
      </c>
      <c r="D39" s="411" t="s">
        <v>448</v>
      </c>
      <c r="E39" s="94">
        <f>IFERROR(VLOOKUP(B39,'SYMMAR 2026'!$A:$G, 7,0),0)</f>
        <v>1409812621.5</v>
      </c>
      <c r="F39" s="95"/>
      <c r="G39" s="94">
        <f>IFERROR(VLOOKUP(B39,SYMDIC2025!$A:$G, 7,0),0)</f>
        <v>1409812621.5</v>
      </c>
      <c r="H39" s="96"/>
      <c r="I39" s="98">
        <f t="shared" si="1"/>
        <v>0</v>
      </c>
      <c r="J39" s="98"/>
      <c r="K39" s="412"/>
      <c r="L39" s="401"/>
      <c r="M39" s="378"/>
      <c r="N39" s="84"/>
      <c r="O39" s="401"/>
      <c r="P39" s="84"/>
      <c r="Q39" s="13"/>
      <c r="R39" s="5">
        <f>+N45-P45</f>
        <v>-66133328743.82</v>
      </c>
      <c r="S39" s="381"/>
    </row>
    <row r="40" spans="2:22" ht="24" x14ac:dyDescent="0.2">
      <c r="B40" s="400">
        <v>1680</v>
      </c>
      <c r="C40" s="475" t="s">
        <v>53</v>
      </c>
      <c r="D40" s="411" t="s">
        <v>448</v>
      </c>
      <c r="E40" s="94">
        <f>IFERROR(VLOOKUP(B40,'SYMMAR 2026'!$A:$G, 7,0),0)</f>
        <v>15535583.35</v>
      </c>
      <c r="F40" s="95"/>
      <c r="G40" s="94">
        <f>IFERROR(VLOOKUP(B40,SYMDIC2025!$A:$G, 7,0),0)</f>
        <v>15535583.35</v>
      </c>
      <c r="H40" s="96"/>
      <c r="I40" s="98">
        <f t="shared" si="1"/>
        <v>0</v>
      </c>
      <c r="J40" s="98"/>
      <c r="K40" s="380"/>
      <c r="L40" s="476" t="s">
        <v>292</v>
      </c>
      <c r="M40" s="378"/>
      <c r="N40" s="43"/>
      <c r="O40" s="377"/>
      <c r="P40" s="43"/>
      <c r="Q40" s="13"/>
      <c r="R40" s="5" t="e">
        <f>+#REF!-#REF!</f>
        <v>#REF!</v>
      </c>
      <c r="S40" s="381"/>
    </row>
    <row r="41" spans="2:22" ht="12" x14ac:dyDescent="0.2">
      <c r="B41" s="400">
        <v>1681</v>
      </c>
      <c r="C41" s="401" t="s">
        <v>73</v>
      </c>
      <c r="D41" s="411" t="s">
        <v>448</v>
      </c>
      <c r="E41" s="94">
        <f>IFERROR(VLOOKUP(B41,'SYMMAR 2026'!$A:$G, 7,0),0)</f>
        <v>76981559.640000001</v>
      </c>
      <c r="F41" s="95"/>
      <c r="G41" s="94">
        <f>IFERROR(VLOOKUP(B41,SYMDIC2025!$A:$G, 7,0),0)</f>
        <v>76981559.640000001</v>
      </c>
      <c r="H41" s="96"/>
      <c r="I41" s="98">
        <f t="shared" si="1"/>
        <v>-1293528491.5899963</v>
      </c>
      <c r="J41" s="98"/>
      <c r="K41" s="380"/>
      <c r="L41" s="377"/>
      <c r="M41" s="378"/>
      <c r="N41" s="43"/>
      <c r="O41" s="377"/>
      <c r="P41" s="43"/>
      <c r="Q41" s="13"/>
      <c r="R41" s="5"/>
      <c r="S41" s="381"/>
    </row>
    <row r="42" spans="2:22" ht="24" x14ac:dyDescent="0.2">
      <c r="B42" s="400">
        <v>1685</v>
      </c>
      <c r="C42" s="477" t="s">
        <v>339</v>
      </c>
      <c r="D42" s="411" t="s">
        <v>448</v>
      </c>
      <c r="E42" s="162">
        <f>IFERROR(VLOOKUP(B42,'SYMMAR 2026'!$A:$G, 7,0),0)</f>
        <v>-25469227027.669998</v>
      </c>
      <c r="F42" s="163"/>
      <c r="G42" s="162">
        <f>IFERROR(VLOOKUP(B42,SYMDIC2025!$A:$G, 7,0),0)</f>
        <v>-24175698536.080002</v>
      </c>
      <c r="H42" s="96"/>
      <c r="I42" s="98"/>
      <c r="J42" s="98"/>
      <c r="K42" s="467">
        <v>31</v>
      </c>
      <c r="L42" s="478" t="s">
        <v>293</v>
      </c>
      <c r="M42" s="479"/>
      <c r="N42" s="206">
        <f>SUM(N43:N45)</f>
        <v>165535840817.74899</v>
      </c>
      <c r="O42" s="219"/>
      <c r="P42" s="206">
        <f>SUM(P43:P45)</f>
        <v>179037183188.46899</v>
      </c>
      <c r="Q42" s="13"/>
      <c r="R42" s="5"/>
      <c r="S42" s="381"/>
    </row>
    <row r="43" spans="2:22" ht="24" x14ac:dyDescent="0.2">
      <c r="B43" s="400">
        <v>1695</v>
      </c>
      <c r="C43" s="475" t="s">
        <v>434</v>
      </c>
      <c r="D43" s="411" t="s">
        <v>448</v>
      </c>
      <c r="E43" s="162">
        <f>IFERROR(VLOOKUP(B43,'SYMMAR 2026'!$A:$G, 7,0),0)</f>
        <v>-614553211.51999998</v>
      </c>
      <c r="F43" s="163"/>
      <c r="G43" s="162">
        <f>IFERROR(VLOOKUP(B43,SYMDIC2025!$A:$G, 7,0),0)</f>
        <v>-614553211.51999998</v>
      </c>
      <c r="H43" s="122"/>
      <c r="I43" s="112">
        <f>+E46-G46</f>
        <v>-881136189.54999924</v>
      </c>
      <c r="J43" s="402"/>
      <c r="K43" s="412">
        <v>3105</v>
      </c>
      <c r="L43" s="412" t="s">
        <v>337</v>
      </c>
      <c r="M43" s="479" t="s">
        <v>303</v>
      </c>
      <c r="N43" s="216">
        <f>IFERROR(VLOOKUP(K43,'SYMMAR 2026'!$A:$G, 7,0),0)</f>
        <v>-53788504787.151001</v>
      </c>
      <c r="O43" s="219"/>
      <c r="P43" s="216">
        <f>IFERROR(VLOOKUP(K43,SYMDIC2025!$A:$G,7,0),0)</f>
        <v>-53788504787.151001</v>
      </c>
      <c r="Q43" s="377"/>
      <c r="R43" s="377"/>
      <c r="S43" s="381"/>
    </row>
    <row r="44" spans="2:22" ht="12" x14ac:dyDescent="0.2">
      <c r="B44" s="400"/>
      <c r="C44" s="401"/>
      <c r="D44" s="378"/>
      <c r="E44" s="79"/>
      <c r="F44" s="401"/>
      <c r="G44" s="82"/>
      <c r="H44" s="96"/>
      <c r="I44" s="97" t="e">
        <f>+#REF!-#REF!</f>
        <v>#REF!</v>
      </c>
      <c r="J44" s="408"/>
      <c r="K44" s="412">
        <v>3109</v>
      </c>
      <c r="L44" s="401" t="s">
        <v>338</v>
      </c>
      <c r="M44" s="479" t="s">
        <v>303</v>
      </c>
      <c r="N44" s="94">
        <f>IFERROR(VLOOKUP(K44,'SYMMAR 2026'!$A:$G, 7,0),0)</f>
        <v>230173022319.39999</v>
      </c>
      <c r="O44" s="160"/>
      <c r="P44" s="94">
        <f>IFERROR(VLOOKUP(K44,SYMDIC2025!$A:$G,7,0),0)</f>
        <v>177541035946.29999</v>
      </c>
      <c r="Q44" s="377"/>
      <c r="R44" s="377"/>
      <c r="S44" s="381"/>
    </row>
    <row r="45" spans="2:22" ht="12" x14ac:dyDescent="0.2">
      <c r="B45" s="400"/>
      <c r="C45" s="401"/>
      <c r="D45" s="378"/>
      <c r="E45" s="79"/>
      <c r="F45" s="401"/>
      <c r="G45" s="82"/>
      <c r="H45" s="96"/>
      <c r="I45" s="97">
        <f>+E47-G47</f>
        <v>697287969.16000366</v>
      </c>
      <c r="J45" s="98"/>
      <c r="K45" s="412">
        <v>3110</v>
      </c>
      <c r="L45" s="401" t="s">
        <v>340</v>
      </c>
      <c r="M45" s="479" t="s">
        <v>303</v>
      </c>
      <c r="N45" s="94">
        <f>+'Estado de ResultadosCTA'!F62</f>
        <v>-10848676714.499998</v>
      </c>
      <c r="O45" s="160"/>
      <c r="P45" s="94">
        <f>IFERROR(VLOOKUP(K45,SYMDIC2025!$A:$G,7,0),0)</f>
        <v>55284652029.32</v>
      </c>
      <c r="Q45" s="13"/>
      <c r="R45" s="13"/>
      <c r="S45" s="381"/>
    </row>
    <row r="46" spans="2:22" ht="12" x14ac:dyDescent="0.2">
      <c r="B46" s="466">
        <v>19</v>
      </c>
      <c r="C46" s="416" t="s">
        <v>190</v>
      </c>
      <c r="D46" s="411"/>
      <c r="E46" s="159">
        <f>SUM(E47:E48)</f>
        <v>26434718504.100002</v>
      </c>
      <c r="F46" s="95"/>
      <c r="G46" s="159">
        <f>SUM(G47:G48)</f>
        <v>27315854693.650002</v>
      </c>
      <c r="H46" s="96"/>
      <c r="I46" s="97">
        <f>+E48-G48</f>
        <v>-1578424158.71</v>
      </c>
      <c r="J46" s="98"/>
      <c r="K46" s="412"/>
      <c r="L46" s="401"/>
      <c r="M46" s="377"/>
      <c r="N46" s="84"/>
      <c r="O46" s="401"/>
      <c r="P46" s="84"/>
      <c r="Q46" s="13"/>
      <c r="R46" s="13"/>
      <c r="S46" s="381"/>
    </row>
    <row r="47" spans="2:22" s="238" customFormat="1" ht="12" customHeight="1" thickBot="1" x14ac:dyDescent="0.25">
      <c r="B47" s="480">
        <v>1970</v>
      </c>
      <c r="C47" s="481" t="s">
        <v>321</v>
      </c>
      <c r="D47" s="479" t="s">
        <v>282</v>
      </c>
      <c r="E47" s="233">
        <f>IFERROR(VLOOKUP(B47,'SYMMAR 2026'!$A:$G, 7,0),0)</f>
        <v>34933701937.230003</v>
      </c>
      <c r="F47" s="482"/>
      <c r="G47" s="233">
        <f>IFERROR(VLOOKUP(B47,SYMDIC2025!$A:$G, 7,0),0)</f>
        <v>34236413968.07</v>
      </c>
      <c r="H47" s="208"/>
      <c r="I47" s="208"/>
      <c r="J47" s="237"/>
      <c r="K47" s="412"/>
      <c r="L47" s="168" t="s">
        <v>456</v>
      </c>
      <c r="M47" s="378"/>
      <c r="N47" s="119">
        <f>+N42</f>
        <v>165535840817.74899</v>
      </c>
      <c r="O47" s="397"/>
      <c r="P47" s="119">
        <f>+P42</f>
        <v>179037183188.46899</v>
      </c>
      <c r="Q47" s="211"/>
      <c r="R47" s="211"/>
      <c r="S47" s="483"/>
      <c r="U47" s="239"/>
      <c r="V47" s="239"/>
    </row>
    <row r="48" spans="2:22" s="238" customFormat="1" ht="11.25" customHeight="1" thickTop="1" x14ac:dyDescent="0.2">
      <c r="B48" s="480">
        <v>1975</v>
      </c>
      <c r="C48" s="412" t="s">
        <v>322</v>
      </c>
      <c r="D48" s="479" t="s">
        <v>282</v>
      </c>
      <c r="E48" s="217">
        <f>IFERROR(VLOOKUP(B48,'SYMMAR 2026'!$A:$G, 7,0),0)</f>
        <v>-8498983433.1300001</v>
      </c>
      <c r="F48" s="240"/>
      <c r="G48" s="217">
        <f>IFERROR(VLOOKUP(B48,SYMDIC2025!$A:$G, 7,0),0)</f>
        <v>-6920559274.4200001</v>
      </c>
      <c r="H48" s="208"/>
      <c r="I48" s="208"/>
      <c r="J48" s="484"/>
      <c r="K48" s="412"/>
      <c r="L48" s="221"/>
      <c r="M48" s="222"/>
      <c r="N48" s="217"/>
      <c r="O48" s="221"/>
      <c r="P48" s="217"/>
      <c r="Q48" s="485"/>
      <c r="R48" s="485"/>
      <c r="S48" s="483"/>
      <c r="U48" s="239"/>
      <c r="V48" s="239"/>
    </row>
    <row r="49" spans="2:22" s="238" customFormat="1" ht="11.25" customHeight="1" x14ac:dyDescent="0.2">
      <c r="B49" s="480"/>
      <c r="C49" s="412"/>
      <c r="D49" s="479"/>
      <c r="E49" s="217"/>
      <c r="F49" s="240"/>
      <c r="G49" s="217"/>
      <c r="H49" s="208"/>
      <c r="I49" s="208"/>
      <c r="J49" s="484"/>
      <c r="K49" s="412"/>
      <c r="L49" s="240"/>
      <c r="M49" s="486"/>
      <c r="N49" s="242"/>
      <c r="O49" s="487"/>
      <c r="P49" s="242"/>
      <c r="Q49" s="485"/>
      <c r="R49" s="485"/>
      <c r="S49" s="483"/>
      <c r="U49" s="239"/>
      <c r="V49" s="239"/>
    </row>
    <row r="50" spans="2:22" s="238" customFormat="1" ht="11.25" customHeight="1" x14ac:dyDescent="0.2">
      <c r="B50" s="480"/>
      <c r="C50" s="412"/>
      <c r="D50" s="479"/>
      <c r="E50" s="217"/>
      <c r="F50" s="240"/>
      <c r="G50" s="217"/>
      <c r="H50" s="208"/>
      <c r="I50" s="208"/>
      <c r="J50" s="484"/>
      <c r="K50" s="412"/>
      <c r="L50" s="240"/>
      <c r="M50" s="486"/>
      <c r="N50" s="242"/>
      <c r="O50" s="487"/>
      <c r="P50" s="242"/>
      <c r="Q50" s="485"/>
      <c r="R50" s="485"/>
      <c r="S50" s="483"/>
      <c r="U50" s="239"/>
      <c r="V50" s="239"/>
    </row>
    <row r="51" spans="2:22" s="10" customFormat="1" ht="12.75" thickBot="1" x14ac:dyDescent="0.25">
      <c r="B51" s="400"/>
      <c r="C51" s="401"/>
      <c r="D51" s="378"/>
      <c r="E51" s="103"/>
      <c r="F51" s="95"/>
      <c r="G51" s="103"/>
      <c r="H51" s="407"/>
      <c r="I51" s="116">
        <f>+E52-G52</f>
        <v>2552808676.5800171</v>
      </c>
      <c r="J51" s="98"/>
      <c r="K51" s="412"/>
      <c r="L51" s="163"/>
      <c r="M51" s="378"/>
      <c r="N51" s="155"/>
      <c r="O51" s="397"/>
      <c r="P51" s="155"/>
      <c r="Q51" s="488"/>
      <c r="R51" s="14">
        <f>+N52-P52</f>
        <v>2552808676.5800171</v>
      </c>
      <c r="S51" s="381"/>
      <c r="U51" s="40"/>
      <c r="V51" s="40"/>
    </row>
    <row r="52" spans="2:22" s="10" customFormat="1" ht="13.5" thickTop="1" thickBot="1" x14ac:dyDescent="0.25">
      <c r="B52" s="400"/>
      <c r="C52" s="416" t="s">
        <v>341</v>
      </c>
      <c r="D52" s="378"/>
      <c r="E52" s="119">
        <f>+E27+E6</f>
        <v>244916635512.35001</v>
      </c>
      <c r="F52" s="110"/>
      <c r="G52" s="119">
        <f>+G27+G6</f>
        <v>242363826835.76999</v>
      </c>
      <c r="H52" s="96"/>
      <c r="I52" s="96"/>
      <c r="J52" s="419"/>
      <c r="K52" s="398"/>
      <c r="L52" s="416" t="s">
        <v>342</v>
      </c>
      <c r="M52" s="378"/>
      <c r="N52" s="119">
        <f>+N37+N47</f>
        <v>244916635512.349</v>
      </c>
      <c r="O52" s="110"/>
      <c r="P52" s="119">
        <f>+P37+P47</f>
        <v>242363826835.76898</v>
      </c>
      <c r="Q52" s="489"/>
      <c r="R52" s="489"/>
      <c r="S52" s="381"/>
      <c r="U52" s="40"/>
      <c r="V52" s="40"/>
    </row>
    <row r="53" spans="2:22" s="10" customFormat="1" ht="12.75" thickTop="1" x14ac:dyDescent="0.2">
      <c r="B53" s="400"/>
      <c r="C53" s="401"/>
      <c r="D53" s="378"/>
      <c r="E53" s="103"/>
      <c r="F53" s="95"/>
      <c r="G53" s="103"/>
      <c r="H53" s="96"/>
      <c r="I53" s="96"/>
      <c r="J53" s="419"/>
      <c r="K53" s="412"/>
      <c r="L53" s="169"/>
      <c r="M53" s="18"/>
      <c r="N53" s="162"/>
      <c r="O53" s="169"/>
      <c r="P53" s="162"/>
      <c r="Q53" s="489"/>
      <c r="R53" s="489"/>
      <c r="S53" s="381"/>
      <c r="U53" s="40"/>
      <c r="V53" s="40"/>
    </row>
    <row r="54" spans="2:22" s="10" customFormat="1" ht="12" x14ac:dyDescent="0.2">
      <c r="B54" s="400"/>
      <c r="C54" s="401"/>
      <c r="D54" s="378"/>
      <c r="E54" s="103"/>
      <c r="F54" s="95"/>
      <c r="G54" s="103"/>
      <c r="H54" s="96"/>
      <c r="I54" s="96"/>
      <c r="J54" s="419"/>
      <c r="K54" s="412"/>
      <c r="L54" s="169"/>
      <c r="M54" s="18"/>
      <c r="N54" s="162"/>
      <c r="O54" s="169"/>
      <c r="P54" s="162"/>
      <c r="Q54" s="489"/>
      <c r="R54" s="489"/>
      <c r="S54" s="381"/>
      <c r="U54" s="40"/>
      <c r="V54" s="40"/>
    </row>
    <row r="55" spans="2:22" s="10" customFormat="1" ht="12" x14ac:dyDescent="0.2">
      <c r="B55" s="400"/>
      <c r="C55" s="401"/>
      <c r="D55" s="378"/>
      <c r="E55" s="103"/>
      <c r="F55" s="95"/>
      <c r="G55" s="103"/>
      <c r="H55" s="122"/>
      <c r="I55" s="123">
        <f>+E56-G56</f>
        <v>0</v>
      </c>
      <c r="J55" s="124"/>
      <c r="K55" s="412"/>
      <c r="L55" s="401"/>
      <c r="M55" s="378"/>
      <c r="N55" s="79"/>
      <c r="O55" s="397"/>
      <c r="P55" s="79"/>
      <c r="Q55" s="16"/>
      <c r="R55" s="19">
        <f>+N56-P56</f>
        <v>0</v>
      </c>
      <c r="S55" s="381"/>
      <c r="U55" s="40"/>
      <c r="V55" s="40"/>
    </row>
    <row r="56" spans="2:22" s="10" customFormat="1" ht="11.25" customHeight="1" x14ac:dyDescent="0.2">
      <c r="B56" s="400"/>
      <c r="C56" s="416" t="s">
        <v>297</v>
      </c>
      <c r="D56" s="395"/>
      <c r="E56" s="125">
        <f>+E58+E60+E66</f>
        <v>0</v>
      </c>
      <c r="F56" s="110"/>
      <c r="G56" s="125">
        <f>+G58+G60+G66</f>
        <v>0</v>
      </c>
      <c r="H56" s="418"/>
      <c r="I56" s="418"/>
      <c r="J56" s="417"/>
      <c r="K56" s="412"/>
      <c r="L56" s="416" t="s">
        <v>298</v>
      </c>
      <c r="M56" s="378"/>
      <c r="N56" s="125">
        <f>+N58+N61+N66</f>
        <v>0</v>
      </c>
      <c r="O56" s="170"/>
      <c r="P56" s="125">
        <f>+P58+P61+P66</f>
        <v>0</v>
      </c>
      <c r="Q56" s="489"/>
      <c r="R56" s="489"/>
      <c r="S56" s="490"/>
      <c r="U56" s="40"/>
      <c r="V56" s="40"/>
    </row>
    <row r="57" spans="2:22" s="10" customFormat="1" ht="12" x14ac:dyDescent="0.2">
      <c r="B57" s="400"/>
      <c r="C57" s="401"/>
      <c r="D57" s="378"/>
      <c r="E57" s="103"/>
      <c r="F57" s="403"/>
      <c r="G57" s="103"/>
      <c r="H57" s="96"/>
      <c r="I57" s="112">
        <f t="shared" ref="I57:I62" si="2">+E58-G58</f>
        <v>0</v>
      </c>
      <c r="J57" s="417"/>
      <c r="K57" s="221"/>
      <c r="L57" s="169"/>
      <c r="M57" s="18"/>
      <c r="N57" s="162"/>
      <c r="O57" s="169"/>
      <c r="P57" s="162"/>
      <c r="Q57" s="13"/>
      <c r="R57" s="17">
        <f>+N58-P58</f>
        <v>746784945065.64941</v>
      </c>
      <c r="S57" s="381"/>
      <c r="U57" s="40"/>
      <c r="V57" s="40"/>
    </row>
    <row r="58" spans="2:22" s="10" customFormat="1" ht="12" x14ac:dyDescent="0.2">
      <c r="B58" s="491">
        <v>81</v>
      </c>
      <c r="C58" s="476" t="s">
        <v>343</v>
      </c>
      <c r="D58" s="479"/>
      <c r="E58" s="206">
        <f>SUM(E59)</f>
        <v>0</v>
      </c>
      <c r="F58" s="492"/>
      <c r="G58" s="206">
        <f>SUM(G59)</f>
        <v>0</v>
      </c>
      <c r="H58" s="208"/>
      <c r="I58" s="209">
        <f t="shared" si="2"/>
        <v>0</v>
      </c>
      <c r="J58" s="493"/>
      <c r="K58" s="476">
        <v>91</v>
      </c>
      <c r="L58" s="476" t="s">
        <v>301</v>
      </c>
      <c r="M58" s="479"/>
      <c r="N58" s="206">
        <f>+N59</f>
        <v>9176454929060.2695</v>
      </c>
      <c r="O58" s="492"/>
      <c r="P58" s="206">
        <f>+P59</f>
        <v>8429669983994.6201</v>
      </c>
      <c r="Q58" s="211"/>
      <c r="R58" s="212">
        <f>+N59-P59</f>
        <v>746784945065.64941</v>
      </c>
      <c r="S58" s="483"/>
      <c r="U58" s="40"/>
      <c r="V58" s="40"/>
    </row>
    <row r="59" spans="2:22" s="10" customFormat="1" ht="24" x14ac:dyDescent="0.2">
      <c r="B59" s="480">
        <v>8120</v>
      </c>
      <c r="C59" s="494" t="s">
        <v>246</v>
      </c>
      <c r="D59" s="479" t="s">
        <v>294</v>
      </c>
      <c r="E59" s="216">
        <f>IFERROR(VLOOKUP(B59,'SYMMAR 2026'!$A:$G, 7,0),0)</f>
        <v>0</v>
      </c>
      <c r="F59" s="492"/>
      <c r="G59" s="217">
        <f>IFERROR(VLOOKUP(B59,SYMDIC2025!$A:$G, 7,0),0)</f>
        <v>0</v>
      </c>
      <c r="H59" s="208"/>
      <c r="I59" s="208">
        <f t="shared" si="2"/>
        <v>90181169.049999237</v>
      </c>
      <c r="J59" s="493"/>
      <c r="K59" s="413">
        <v>9120</v>
      </c>
      <c r="L59" s="494" t="s">
        <v>246</v>
      </c>
      <c r="M59" s="479" t="s">
        <v>294</v>
      </c>
      <c r="N59" s="216">
        <f>IFERROR(VLOOKUP(K59,'SYMMAR 2026'!$A:$G, 7,0),0)</f>
        <v>9176454929060.2695</v>
      </c>
      <c r="O59" s="219"/>
      <c r="P59" s="216">
        <f>IFERROR(VLOOKUP(K59,SYMDIC2025!$A:$G,7,0),0)</f>
        <v>8429669983994.6201</v>
      </c>
      <c r="Q59" s="220"/>
      <c r="R59" s="220">
        <f>+N61-P61</f>
        <v>0</v>
      </c>
      <c r="S59" s="483"/>
      <c r="U59" s="40"/>
      <c r="V59" s="40"/>
    </row>
    <row r="60" spans="2:22" s="10" customFormat="1" ht="12" x14ac:dyDescent="0.2">
      <c r="B60" s="491">
        <v>83</v>
      </c>
      <c r="C60" s="476" t="s">
        <v>302</v>
      </c>
      <c r="D60" s="479"/>
      <c r="E60" s="206">
        <f>SUM(E61:E65)</f>
        <v>15016070218.279999</v>
      </c>
      <c r="F60" s="492"/>
      <c r="G60" s="206">
        <f>SUM(G61:G65)</f>
        <v>14925889049.23</v>
      </c>
      <c r="H60" s="208"/>
      <c r="I60" s="208">
        <f t="shared" si="2"/>
        <v>0</v>
      </c>
      <c r="J60" s="493"/>
      <c r="K60" s="221"/>
      <c r="L60" s="221"/>
      <c r="M60" s="222"/>
      <c r="N60" s="217"/>
      <c r="O60" s="221"/>
      <c r="P60" s="217"/>
      <c r="Q60" s="211"/>
      <c r="R60" s="211">
        <f>+N62-P62</f>
        <v>0</v>
      </c>
      <c r="S60" s="483"/>
      <c r="U60" s="40"/>
      <c r="V60" s="40"/>
    </row>
    <row r="61" spans="2:22" s="10" customFormat="1" ht="12" x14ac:dyDescent="0.2">
      <c r="B61" s="480">
        <v>8315</v>
      </c>
      <c r="C61" s="412" t="s">
        <v>248</v>
      </c>
      <c r="D61" s="479" t="s">
        <v>366</v>
      </c>
      <c r="E61" s="216">
        <f>IFERROR(VLOOKUP(B61,'SYMMAR 2026'!$A:$G, 7,0),0)</f>
        <v>9795324499.4300003</v>
      </c>
      <c r="F61" s="492"/>
      <c r="G61" s="216">
        <f>IFERROR(VLOOKUP(B61,SYMDIC2025!$A:$G, 7,0),0)</f>
        <v>9795324499.4300003</v>
      </c>
      <c r="H61" s="208"/>
      <c r="I61" s="208">
        <f t="shared" si="2"/>
        <v>0</v>
      </c>
      <c r="J61" s="493"/>
      <c r="K61" s="467">
        <v>93</v>
      </c>
      <c r="L61" s="476" t="s">
        <v>304</v>
      </c>
      <c r="M61" s="479"/>
      <c r="N61" s="206">
        <f>+N62+N63</f>
        <v>567344987.55999994</v>
      </c>
      <c r="O61" s="482"/>
      <c r="P61" s="206">
        <f>+P62+P63</f>
        <v>567344987.55999994</v>
      </c>
      <c r="Q61" s="211"/>
      <c r="R61" s="211">
        <f>+N63-P63</f>
        <v>0</v>
      </c>
      <c r="S61" s="483"/>
      <c r="U61" s="40"/>
      <c r="V61" s="40"/>
    </row>
    <row r="62" spans="2:22" s="10" customFormat="1" ht="24" x14ac:dyDescent="0.2">
      <c r="B62" s="480">
        <v>8347</v>
      </c>
      <c r="C62" s="412" t="s">
        <v>249</v>
      </c>
      <c r="D62" s="479" t="s">
        <v>366</v>
      </c>
      <c r="E62" s="216">
        <f>IFERROR(VLOOKUP(B62,'SYMMAR 2026'!$A:$G, 7,0),0)</f>
        <v>170701388.38999999</v>
      </c>
      <c r="F62" s="492"/>
      <c r="G62" s="216">
        <f>IFERROR(VLOOKUP(B62,SYMDIC2025!$A:$G, 7,0),0)</f>
        <v>170701388.38999999</v>
      </c>
      <c r="H62" s="208"/>
      <c r="I62" s="208">
        <f t="shared" si="2"/>
        <v>0</v>
      </c>
      <c r="J62" s="493"/>
      <c r="K62" s="413">
        <v>9308</v>
      </c>
      <c r="L62" s="494" t="s">
        <v>263</v>
      </c>
      <c r="M62" s="479" t="s">
        <v>366</v>
      </c>
      <c r="N62" s="216">
        <f>IFERROR(VLOOKUP(K62,'SYMMAR 2026'!$A:$G, 7,0),0)</f>
        <v>28560000</v>
      </c>
      <c r="O62" s="219"/>
      <c r="P62" s="216">
        <f>IFERROR(VLOOKUP(K62,SYMDIC2025!$A:$G,7,0),0)</f>
        <v>28560000</v>
      </c>
      <c r="Q62" s="220"/>
      <c r="R62" s="226">
        <f>+N66-P66</f>
        <v>-746784945065.65039</v>
      </c>
      <c r="S62" s="483"/>
      <c r="U62" s="40"/>
      <c r="V62" s="40"/>
    </row>
    <row r="63" spans="2:22" s="10" customFormat="1" ht="12" x14ac:dyDescent="0.2">
      <c r="B63" s="480">
        <v>8361</v>
      </c>
      <c r="C63" s="412" t="s">
        <v>250</v>
      </c>
      <c r="D63" s="479" t="s">
        <v>366</v>
      </c>
      <c r="E63" s="216">
        <f>IFERROR(VLOOKUP(B63,'SYMMAR 2026'!$A:$G, 7,0),0)</f>
        <v>4045371254.1599998</v>
      </c>
      <c r="F63" s="492"/>
      <c r="G63" s="216">
        <f>IFERROR(VLOOKUP(B63,SYMDIC2025!$A:$G, 7,0),0)</f>
        <v>4045371254.1599998</v>
      </c>
      <c r="H63" s="208"/>
      <c r="I63" s="227">
        <f>+E66-G66</f>
        <v>-90181169.050001144</v>
      </c>
      <c r="J63" s="493"/>
      <c r="K63" s="413">
        <v>9390</v>
      </c>
      <c r="L63" s="412" t="s">
        <v>259</v>
      </c>
      <c r="M63" s="479" t="s">
        <v>366</v>
      </c>
      <c r="N63" s="216">
        <f>IFERROR(VLOOKUP(K63,'SYMMAR 2026'!$A:$G, 7,0),0)</f>
        <v>538784987.55999994</v>
      </c>
      <c r="O63" s="219"/>
      <c r="P63" s="216">
        <f>IFERROR(VLOOKUP(K63,SYMDIC2025!$A:$G,7,0),0)</f>
        <v>538784987.55999994</v>
      </c>
      <c r="Q63" s="211"/>
      <c r="R63" s="212">
        <f>+N67-P67</f>
        <v>-746784945065.64941</v>
      </c>
      <c r="S63" s="483"/>
      <c r="U63" s="40"/>
      <c r="V63" s="40"/>
    </row>
    <row r="64" spans="2:22" s="10" customFormat="1" ht="12" x14ac:dyDescent="0.2">
      <c r="B64" s="480">
        <v>8374</v>
      </c>
      <c r="C64" s="412" t="s">
        <v>458</v>
      </c>
      <c r="D64" s="479" t="s">
        <v>366</v>
      </c>
      <c r="E64" s="216">
        <f>IFERROR(VLOOKUP(B64,'SYMMAR 2026'!$A:$G, 7,0),0)</f>
        <v>910931515.29999995</v>
      </c>
      <c r="F64" s="492"/>
      <c r="G64" s="216">
        <f>IFERROR(VLOOKUP(B64,SYMDIC2025!$A:$G, 7,0),0)</f>
        <v>820750346.25</v>
      </c>
      <c r="H64" s="208"/>
      <c r="I64" s="227"/>
      <c r="J64" s="493"/>
      <c r="K64" s="413"/>
      <c r="L64" s="412"/>
      <c r="M64" s="479"/>
      <c r="N64" s="216"/>
      <c r="O64" s="495"/>
      <c r="P64" s="216"/>
      <c r="Q64" s="211"/>
      <c r="R64" s="212"/>
      <c r="S64" s="483"/>
      <c r="U64" s="40"/>
      <c r="V64" s="40"/>
    </row>
    <row r="65" spans="1:22" s="10" customFormat="1" ht="12" x14ac:dyDescent="0.2">
      <c r="B65" s="480">
        <v>8390</v>
      </c>
      <c r="C65" s="221" t="s">
        <v>399</v>
      </c>
      <c r="D65" s="479" t="s">
        <v>366</v>
      </c>
      <c r="E65" s="216">
        <f>IFERROR(VLOOKUP(B65,'SYMMAR 2026'!$A:$G, 7,0),0)</f>
        <v>93741561</v>
      </c>
      <c r="F65" s="221"/>
      <c r="G65" s="216">
        <f>IFERROR(VLOOKUP(B65,SYMDIC2025!$A:$G, 7,0),0)</f>
        <v>93741561</v>
      </c>
      <c r="H65" s="208"/>
      <c r="I65" s="208">
        <f>+E67-G67</f>
        <v>0</v>
      </c>
      <c r="J65" s="493"/>
      <c r="K65" s="221"/>
      <c r="L65" s="221"/>
      <c r="M65" s="479"/>
      <c r="N65" s="217"/>
      <c r="O65" s="221"/>
      <c r="P65" s="217"/>
      <c r="Q65" s="211"/>
      <c r="R65" s="211">
        <f t="shared" ref="R65" si="3">+N68-P68</f>
        <v>0</v>
      </c>
      <c r="S65" s="483"/>
      <c r="U65" s="40"/>
      <c r="V65" s="40"/>
    </row>
    <row r="66" spans="1:22" s="10" customFormat="1" ht="12" x14ac:dyDescent="0.2">
      <c r="B66" s="491">
        <v>89</v>
      </c>
      <c r="C66" s="476" t="s">
        <v>305</v>
      </c>
      <c r="D66" s="479"/>
      <c r="E66" s="206">
        <f>SUM(E67:E68)</f>
        <v>-15016070218.280001</v>
      </c>
      <c r="F66" s="496"/>
      <c r="G66" s="206">
        <f>SUM(G67:G68)</f>
        <v>-14925889049.23</v>
      </c>
      <c r="H66" s="208"/>
      <c r="I66" s="208">
        <f>+E68-G68</f>
        <v>-90181169.050001144</v>
      </c>
      <c r="J66" s="493"/>
      <c r="K66" s="467">
        <v>99</v>
      </c>
      <c r="L66" s="476" t="s">
        <v>306</v>
      </c>
      <c r="M66" s="479"/>
      <c r="N66" s="206">
        <f>+N67+N68</f>
        <v>-9177022274047.8301</v>
      </c>
      <c r="O66" s="497"/>
      <c r="P66" s="206">
        <f>+P67+P68</f>
        <v>-8430237328982.1797</v>
      </c>
      <c r="Q66" s="380"/>
      <c r="R66" s="380"/>
      <c r="S66" s="483"/>
      <c r="U66" s="40"/>
      <c r="V66" s="40"/>
    </row>
    <row r="67" spans="1:22" s="10" customFormat="1" ht="12" x14ac:dyDescent="0.2">
      <c r="B67" s="480">
        <v>8905</v>
      </c>
      <c r="C67" s="412" t="s">
        <v>345</v>
      </c>
      <c r="D67" s="479" t="s">
        <v>366</v>
      </c>
      <c r="E67" s="231">
        <f>IFERROR(VLOOKUP(B67,'SYMMAR 2026'!$A:$G, 7,0),0)</f>
        <v>0</v>
      </c>
      <c r="F67" s="209"/>
      <c r="G67" s="217">
        <f>IFERROR(VLOOKUP(B67,SYMDIC2025!$A:$G, 7,0),0)</f>
        <v>0</v>
      </c>
      <c r="H67" s="208"/>
      <c r="I67" s="208"/>
      <c r="J67" s="493"/>
      <c r="K67" s="413">
        <v>9905</v>
      </c>
      <c r="L67" s="412" t="s">
        <v>344</v>
      </c>
      <c r="M67" s="479" t="s">
        <v>366</v>
      </c>
      <c r="N67" s="216">
        <f>IFERROR(VLOOKUP(K67,'SYMMAR 2026'!$A:$G, 7,0),0)</f>
        <v>-9176454929060.2695</v>
      </c>
      <c r="O67" s="219"/>
      <c r="P67" s="216">
        <f>IFERROR(VLOOKUP(K67,SYMDIC2025!$A:$G,7,0),0)</f>
        <v>-8429669983994.6201</v>
      </c>
      <c r="Q67" s="380"/>
      <c r="R67" s="380"/>
      <c r="S67" s="483"/>
      <c r="U67" s="40"/>
      <c r="V67" s="40"/>
    </row>
    <row r="68" spans="1:22" s="10" customFormat="1" ht="12" x14ac:dyDescent="0.2">
      <c r="B68" s="480">
        <v>8915</v>
      </c>
      <c r="C68" s="412" t="s">
        <v>347</v>
      </c>
      <c r="D68" s="479" t="s">
        <v>366</v>
      </c>
      <c r="E68" s="231">
        <f>IFERROR(VLOOKUP(B68,'SYMMAR 2026'!$A:$G, 7,0),0)</f>
        <v>-15016070218.280001</v>
      </c>
      <c r="F68" s="209"/>
      <c r="G68" s="217">
        <f>IFERROR(VLOOKUP(B68,SYMDIC2025!$A:$G, 7,0),0)</f>
        <v>-14925889049.23</v>
      </c>
      <c r="H68" s="208"/>
      <c r="I68" s="208"/>
      <c r="J68" s="493"/>
      <c r="K68" s="413">
        <v>9915</v>
      </c>
      <c r="L68" s="412" t="s">
        <v>346</v>
      </c>
      <c r="M68" s="479" t="s">
        <v>366</v>
      </c>
      <c r="N68" s="216">
        <f>IFERROR(VLOOKUP(K68,'SYMMAR 2026'!$A:$G, 7,0),0)</f>
        <v>-567344987.55999994</v>
      </c>
      <c r="O68" s="219"/>
      <c r="P68" s="216">
        <f>IFERROR(VLOOKUP(K68,SYMDIC2025!$A:$G,7,0),0)</f>
        <v>-567344987.55999994</v>
      </c>
      <c r="Q68" s="380"/>
      <c r="R68" s="380"/>
      <c r="S68" s="483"/>
      <c r="U68" s="40"/>
      <c r="V68" s="40"/>
    </row>
    <row r="69" spans="1:22" s="10" customFormat="1" ht="12" x14ac:dyDescent="0.2">
      <c r="B69" s="480"/>
      <c r="C69" s="412"/>
      <c r="D69" s="486"/>
      <c r="E69" s="233"/>
      <c r="F69" s="412"/>
      <c r="G69" s="233"/>
      <c r="H69" s="413"/>
      <c r="I69" s="412"/>
      <c r="J69" s="412"/>
      <c r="K69" s="412"/>
      <c r="L69" s="412"/>
      <c r="M69" s="479"/>
      <c r="N69" s="234"/>
      <c r="O69" s="412"/>
      <c r="P69" s="234"/>
      <c r="Q69" s="380"/>
      <c r="R69" s="380"/>
      <c r="S69" s="498"/>
      <c r="U69" s="40"/>
      <c r="V69" s="40"/>
    </row>
    <row r="70" spans="1:22" s="10" customFormat="1" ht="12" customHeight="1" x14ac:dyDescent="0.2">
      <c r="B70" s="499"/>
      <c r="C70" s="137"/>
      <c r="D70" s="138"/>
      <c r="E70" s="139"/>
      <c r="F70" s="137"/>
      <c r="G70" s="139"/>
      <c r="H70" s="140"/>
      <c r="I70" s="137"/>
      <c r="J70" s="137"/>
      <c r="K70" s="249"/>
      <c r="L70" s="137"/>
      <c r="M70" s="138"/>
      <c r="N70" s="141"/>
      <c r="O70" s="137"/>
      <c r="P70" s="141"/>
      <c r="Q70" s="137"/>
      <c r="R70" s="137"/>
      <c r="S70" s="500"/>
      <c r="U70" s="40"/>
      <c r="V70" s="40"/>
    </row>
    <row r="71" spans="1:22" s="10" customFormat="1" ht="12" customHeight="1" x14ac:dyDescent="0.2">
      <c r="B71" s="425"/>
      <c r="C71" s="426"/>
      <c r="D71" s="427"/>
      <c r="E71" s="59"/>
      <c r="F71" s="426"/>
      <c r="G71" s="59"/>
      <c r="H71" s="501"/>
      <c r="I71" s="501"/>
      <c r="J71" s="501"/>
      <c r="K71" s="428"/>
      <c r="L71" s="426"/>
      <c r="M71" s="427"/>
      <c r="N71" s="61"/>
      <c r="O71" s="426"/>
      <c r="P71" s="61"/>
      <c r="Q71" s="426"/>
      <c r="R71" s="426"/>
      <c r="S71" s="429"/>
      <c r="U71" s="40"/>
      <c r="V71" s="40"/>
    </row>
    <row r="72" spans="1:22" s="10" customFormat="1" ht="12" customHeight="1" x14ac:dyDescent="0.2">
      <c r="B72" s="425"/>
      <c r="C72" s="426"/>
      <c r="D72" s="427"/>
      <c r="E72" s="59"/>
      <c r="F72" s="426"/>
      <c r="G72" s="59"/>
      <c r="H72" s="501"/>
      <c r="I72" s="501"/>
      <c r="J72" s="501"/>
      <c r="K72" s="428"/>
      <c r="L72" s="426"/>
      <c r="M72" s="427"/>
      <c r="N72" s="61"/>
      <c r="O72" s="426"/>
      <c r="P72" s="61"/>
      <c r="Q72" s="426"/>
      <c r="R72" s="426"/>
      <c r="S72" s="429"/>
      <c r="U72" s="40"/>
      <c r="V72" s="40"/>
    </row>
    <row r="73" spans="1:22" s="10" customFormat="1" ht="12" customHeight="1" x14ac:dyDescent="0.2">
      <c r="B73" s="425"/>
      <c r="C73" s="426"/>
      <c r="D73" s="427"/>
      <c r="E73" s="59"/>
      <c r="F73" s="426"/>
      <c r="G73" s="59"/>
      <c r="H73" s="501"/>
      <c r="I73" s="501"/>
      <c r="J73" s="501"/>
      <c r="K73" s="428"/>
      <c r="L73" s="426"/>
      <c r="M73" s="427"/>
      <c r="N73" s="61"/>
      <c r="O73" s="426"/>
      <c r="P73" s="61"/>
      <c r="Q73" s="426"/>
      <c r="R73" s="426"/>
      <c r="S73" s="429"/>
      <c r="U73" s="40"/>
      <c r="V73" s="40"/>
    </row>
    <row r="74" spans="1:22" s="10" customFormat="1" ht="12" customHeight="1" x14ac:dyDescent="0.2">
      <c r="B74" s="425"/>
      <c r="C74" s="426"/>
      <c r="D74" s="427"/>
      <c r="E74" s="59"/>
      <c r="F74" s="426"/>
      <c r="G74" s="59"/>
      <c r="H74" s="501"/>
      <c r="I74" s="501"/>
      <c r="J74" s="501"/>
      <c r="K74" s="428"/>
      <c r="L74" s="426"/>
      <c r="M74" s="427"/>
      <c r="N74" s="61"/>
      <c r="O74" s="426"/>
      <c r="P74" s="61"/>
      <c r="Q74" s="426"/>
      <c r="R74" s="426"/>
      <c r="S74" s="429"/>
      <c r="U74" s="40"/>
      <c r="V74" s="40"/>
    </row>
    <row r="75" spans="1:22" s="10" customFormat="1" ht="12" customHeight="1" x14ac:dyDescent="0.2">
      <c r="B75" s="425"/>
      <c r="C75" s="426"/>
      <c r="D75" s="427"/>
      <c r="E75" s="59"/>
      <c r="F75" s="426"/>
      <c r="G75" s="59"/>
      <c r="H75" s="501"/>
      <c r="I75" s="501"/>
      <c r="J75" s="501"/>
      <c r="K75" s="428"/>
      <c r="L75" s="426"/>
      <c r="M75" s="427"/>
      <c r="N75" s="61"/>
      <c r="O75" s="426"/>
      <c r="P75" s="61"/>
      <c r="Q75" s="426"/>
      <c r="R75" s="426"/>
      <c r="S75" s="429"/>
      <c r="U75" s="40"/>
      <c r="V75" s="40"/>
    </row>
    <row r="76" spans="1:22" s="10" customFormat="1" ht="12" customHeight="1" x14ac:dyDescent="0.2">
      <c r="B76" s="425"/>
      <c r="C76" s="426"/>
      <c r="D76" s="427"/>
      <c r="E76" s="59"/>
      <c r="F76" s="426"/>
      <c r="G76" s="59"/>
      <c r="H76" s="501"/>
      <c r="I76" s="501"/>
      <c r="J76" s="501"/>
      <c r="K76" s="428"/>
      <c r="L76" s="426"/>
      <c r="M76" s="427"/>
      <c r="N76" s="61"/>
      <c r="O76" s="426"/>
      <c r="P76" s="61"/>
      <c r="Q76" s="426"/>
      <c r="R76" s="426"/>
      <c r="S76" s="429"/>
      <c r="U76" s="40"/>
      <c r="V76" s="40"/>
    </row>
    <row r="77" spans="1:22" s="10" customFormat="1" ht="12" customHeight="1" x14ac:dyDescent="0.2">
      <c r="B77" s="502"/>
      <c r="C77" s="503"/>
      <c r="D77" s="504"/>
      <c r="E77" s="186"/>
      <c r="F77" s="503"/>
      <c r="G77" s="331"/>
      <c r="H77" s="505"/>
      <c r="I77" s="506"/>
      <c r="J77" s="506"/>
      <c r="K77" s="507"/>
      <c r="L77" s="503"/>
      <c r="M77" s="504"/>
      <c r="N77" s="180"/>
      <c r="O77" s="503"/>
      <c r="P77" s="180"/>
      <c r="Q77" s="503"/>
      <c r="R77" s="503"/>
      <c r="S77" s="508"/>
      <c r="U77" s="40"/>
      <c r="V77" s="40"/>
    </row>
    <row r="78" spans="1:22" s="10" customFormat="1" ht="12" customHeight="1" x14ac:dyDescent="0.2">
      <c r="B78" s="425"/>
      <c r="C78" s="426"/>
      <c r="D78" s="427"/>
      <c r="E78" s="59"/>
      <c r="F78" s="426"/>
      <c r="G78" s="60"/>
      <c r="H78" s="509"/>
      <c r="I78" s="501"/>
      <c r="J78" s="501"/>
      <c r="K78" s="428"/>
      <c r="L78" s="426"/>
      <c r="M78" s="427"/>
      <c r="N78" s="61"/>
      <c r="O78" s="426"/>
      <c r="P78" s="61"/>
      <c r="Q78" s="426"/>
      <c r="R78" s="426"/>
      <c r="S78" s="510"/>
      <c r="U78" s="40"/>
      <c r="V78" s="40"/>
    </row>
    <row r="79" spans="1:22" s="10" customFormat="1" ht="12" customHeight="1" x14ac:dyDescent="0.2">
      <c r="B79" s="430"/>
      <c r="C79" s="511"/>
      <c r="D79" s="511"/>
      <c r="E79" s="511"/>
      <c r="F79" s="511"/>
      <c r="G79" s="511"/>
      <c r="H79" s="512"/>
      <c r="I79" s="512"/>
      <c r="J79" s="512"/>
      <c r="K79" s="433"/>
      <c r="L79" s="513"/>
      <c r="M79" s="513"/>
      <c r="N79" s="513"/>
      <c r="O79" s="513"/>
      <c r="P79" s="513"/>
      <c r="Q79" s="431"/>
      <c r="R79" s="431"/>
      <c r="S79" s="434"/>
      <c r="U79" s="40"/>
      <c r="V79" s="40"/>
    </row>
    <row r="80" spans="1:22" s="176" customFormat="1" ht="12" customHeight="1" x14ac:dyDescent="0.2">
      <c r="A80" s="192"/>
      <c r="B80" s="435"/>
      <c r="C80" s="436" t="s">
        <v>307</v>
      </c>
      <c r="D80" s="436"/>
      <c r="E80" s="436"/>
      <c r="F80" s="436"/>
      <c r="G80" s="436"/>
      <c r="H80" s="437"/>
      <c r="I80" s="437"/>
      <c r="J80" s="437"/>
      <c r="K80" s="437"/>
      <c r="L80" s="436" t="s">
        <v>483</v>
      </c>
      <c r="M80" s="436"/>
      <c r="N80" s="436"/>
      <c r="O80" s="436"/>
      <c r="P80" s="436"/>
      <c r="Q80" s="433"/>
      <c r="R80" s="433"/>
      <c r="S80" s="438"/>
      <c r="U80" s="177"/>
      <c r="V80" s="177"/>
    </row>
    <row r="81" spans="1:22" s="197" customFormat="1" ht="12" customHeight="1" x14ac:dyDescent="0.2">
      <c r="B81" s="514"/>
      <c r="C81" s="448" t="s">
        <v>450</v>
      </c>
      <c r="D81" s="448"/>
      <c r="E81" s="448"/>
      <c r="F81" s="448"/>
      <c r="G81" s="448"/>
      <c r="H81" s="515"/>
      <c r="I81" s="515"/>
      <c r="J81" s="515"/>
      <c r="K81" s="433"/>
      <c r="L81" s="448" t="s">
        <v>451</v>
      </c>
      <c r="M81" s="448"/>
      <c r="N81" s="448"/>
      <c r="O81" s="448"/>
      <c r="P81" s="448"/>
      <c r="Q81" s="515"/>
      <c r="R81" s="515"/>
      <c r="S81" s="516"/>
      <c r="U81" s="198"/>
      <c r="V81" s="198"/>
    </row>
    <row r="82" spans="1:22" s="201" customFormat="1" ht="12" customHeight="1" x14ac:dyDescent="0.2">
      <c r="B82" s="514"/>
      <c r="C82" s="517" t="s">
        <v>365</v>
      </c>
      <c r="D82" s="517"/>
      <c r="E82" s="517"/>
      <c r="F82" s="517"/>
      <c r="G82" s="517"/>
      <c r="H82" s="515"/>
      <c r="I82" s="518"/>
      <c r="J82" s="518"/>
      <c r="K82" s="433"/>
      <c r="L82" s="448" t="s">
        <v>452</v>
      </c>
      <c r="M82" s="448"/>
      <c r="N82" s="448"/>
      <c r="O82" s="448"/>
      <c r="P82" s="448"/>
      <c r="Q82" s="519"/>
      <c r="R82" s="519"/>
      <c r="S82" s="516"/>
      <c r="U82" s="202"/>
      <c r="V82" s="202"/>
    </row>
    <row r="83" spans="1:22" s="183" customFormat="1" ht="12" customHeight="1" x14ac:dyDescent="0.2">
      <c r="A83" s="10"/>
      <c r="B83" s="430"/>
      <c r="C83" s="444"/>
      <c r="D83" s="444"/>
      <c r="E83" s="65"/>
      <c r="F83" s="431"/>
      <c r="G83" s="67"/>
      <c r="H83" s="431"/>
      <c r="I83" s="441"/>
      <c r="J83" s="441"/>
      <c r="K83" s="433"/>
      <c r="L83" s="431"/>
      <c r="M83" s="432"/>
      <c r="N83" s="67"/>
      <c r="O83" s="431"/>
      <c r="P83" s="67"/>
      <c r="Q83" s="431"/>
      <c r="R83" s="431"/>
      <c r="S83" s="434"/>
      <c r="U83" s="184"/>
      <c r="V83" s="184"/>
    </row>
    <row r="84" spans="1:22" s="183" customFormat="1" ht="12" customHeight="1" x14ac:dyDescent="0.2">
      <c r="A84" s="10"/>
      <c r="B84" s="430"/>
      <c r="C84" s="444"/>
      <c r="D84" s="444"/>
      <c r="E84" s="65"/>
      <c r="F84" s="431"/>
      <c r="G84" s="67"/>
      <c r="H84" s="431"/>
      <c r="I84" s="441"/>
      <c r="J84" s="441"/>
      <c r="K84" s="433"/>
      <c r="L84" s="431"/>
      <c r="M84" s="432"/>
      <c r="N84" s="67"/>
      <c r="O84" s="431"/>
      <c r="P84" s="67"/>
      <c r="Q84" s="431"/>
      <c r="R84" s="431"/>
      <c r="S84" s="434"/>
      <c r="U84" s="184"/>
      <c r="V84" s="184"/>
    </row>
    <row r="85" spans="1:22" s="183" customFormat="1" ht="12" customHeight="1" x14ac:dyDescent="0.2">
      <c r="A85" s="10"/>
      <c r="B85" s="430"/>
      <c r="C85" s="444"/>
      <c r="D85" s="444"/>
      <c r="E85" s="65"/>
      <c r="F85" s="431"/>
      <c r="G85" s="67"/>
      <c r="H85" s="431"/>
      <c r="I85" s="441"/>
      <c r="J85" s="441"/>
      <c r="K85" s="433"/>
      <c r="L85" s="431"/>
      <c r="M85" s="432"/>
      <c r="N85" s="67"/>
      <c r="O85" s="431"/>
      <c r="P85" s="67"/>
      <c r="Q85" s="431"/>
      <c r="R85" s="431"/>
      <c r="S85" s="434"/>
      <c r="U85" s="184"/>
      <c r="V85" s="184"/>
    </row>
    <row r="86" spans="1:22" s="183" customFormat="1" ht="12" customHeight="1" x14ac:dyDescent="0.2">
      <c r="A86" s="10"/>
      <c r="B86" s="430"/>
      <c r="C86" s="444"/>
      <c r="D86" s="444"/>
      <c r="E86" s="65"/>
      <c r="F86" s="431"/>
      <c r="G86" s="67"/>
      <c r="H86" s="431"/>
      <c r="I86" s="441"/>
      <c r="J86" s="441"/>
      <c r="K86" s="433"/>
      <c r="L86" s="431"/>
      <c r="M86" s="432"/>
      <c r="N86" s="67"/>
      <c r="O86" s="431"/>
      <c r="P86" s="67"/>
      <c r="Q86" s="431"/>
      <c r="R86" s="431"/>
      <c r="S86" s="434"/>
      <c r="U86" s="184"/>
      <c r="V86" s="184"/>
    </row>
    <row r="87" spans="1:22" s="187" customFormat="1" ht="12" customHeight="1" x14ac:dyDescent="0.2">
      <c r="A87" s="7"/>
      <c r="B87" s="430"/>
      <c r="C87" s="444"/>
      <c r="D87" s="444"/>
      <c r="E87" s="65"/>
      <c r="F87" s="431"/>
      <c r="G87" s="67"/>
      <c r="H87" s="431"/>
      <c r="I87" s="441"/>
      <c r="J87" s="441"/>
      <c r="K87" s="433"/>
      <c r="L87" s="431"/>
      <c r="M87" s="432"/>
      <c r="N87" s="67"/>
      <c r="O87" s="431"/>
      <c r="P87" s="67"/>
      <c r="Q87" s="431"/>
      <c r="R87" s="431"/>
      <c r="S87" s="434"/>
      <c r="U87" s="188"/>
      <c r="V87" s="188"/>
    </row>
    <row r="88" spans="1:22" s="176" customFormat="1" ht="12" customHeight="1" x14ac:dyDescent="0.2">
      <c r="A88" s="192"/>
      <c r="B88" s="445" t="s">
        <v>308</v>
      </c>
      <c r="C88" s="436"/>
      <c r="D88" s="436"/>
      <c r="E88" s="436"/>
      <c r="F88" s="436"/>
      <c r="G88" s="436"/>
      <c r="H88" s="436"/>
      <c r="I88" s="436"/>
      <c r="J88" s="436"/>
      <c r="K88" s="436"/>
      <c r="L88" s="436"/>
      <c r="M88" s="436"/>
      <c r="N88" s="436"/>
      <c r="O88" s="436"/>
      <c r="P88" s="436"/>
      <c r="Q88" s="436"/>
      <c r="R88" s="436"/>
      <c r="S88" s="446"/>
      <c r="U88" s="177"/>
      <c r="V88" s="177"/>
    </row>
    <row r="89" spans="1:22" s="192" customFormat="1" ht="11.25" customHeight="1" x14ac:dyDescent="0.2">
      <c r="B89" s="520" t="s">
        <v>309</v>
      </c>
      <c r="C89" s="439"/>
      <c r="D89" s="439"/>
      <c r="E89" s="439"/>
      <c r="F89" s="439"/>
      <c r="G89" s="43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521"/>
      <c r="U89" s="193"/>
      <c r="V89" s="193"/>
    </row>
    <row r="90" spans="1:22" s="192" customFormat="1" ht="11.25" customHeight="1" x14ac:dyDescent="0.2">
      <c r="B90" s="522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4"/>
      <c r="U90" s="193"/>
      <c r="V90" s="193"/>
    </row>
    <row r="91" spans="1:22" s="192" customFormat="1" ht="11.25" customHeight="1" x14ac:dyDescent="0.2">
      <c r="B91" s="522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4"/>
      <c r="U91" s="193"/>
      <c r="V91" s="193"/>
    </row>
    <row r="92" spans="1:22" ht="12" customHeight="1" x14ac:dyDescent="0.25">
      <c r="B92" s="456"/>
      <c r="C92" s="457"/>
      <c r="D92" s="457"/>
      <c r="E92" s="457"/>
      <c r="F92" s="457"/>
      <c r="G92" s="457"/>
      <c r="H92" s="525"/>
      <c r="I92" s="525"/>
      <c r="J92" s="525"/>
      <c r="K92" s="457"/>
      <c r="L92" s="457"/>
      <c r="M92" s="457"/>
      <c r="N92" s="457"/>
      <c r="O92" s="457"/>
      <c r="P92" s="457"/>
      <c r="Q92" s="525"/>
      <c r="R92" s="525"/>
      <c r="S92" s="526"/>
    </row>
    <row r="94" spans="1:22" x14ac:dyDescent="0.2">
      <c r="G94" s="34"/>
      <c r="H94" s="8"/>
      <c r="I94" s="8"/>
      <c r="J94" s="8"/>
    </row>
    <row r="100" spans="16:16" x14ac:dyDescent="0.2">
      <c r="P100" s="254"/>
    </row>
    <row r="102" spans="16:16" x14ac:dyDescent="0.2">
      <c r="P102" s="253"/>
    </row>
  </sheetData>
  <mergeCells count="15">
    <mergeCell ref="C1:S1"/>
    <mergeCell ref="I2:I3"/>
    <mergeCell ref="R2:R4"/>
    <mergeCell ref="C79:G79"/>
    <mergeCell ref="L79:P79"/>
    <mergeCell ref="B88:S88"/>
    <mergeCell ref="B89:S89"/>
    <mergeCell ref="B92:G92"/>
    <mergeCell ref="K92:P92"/>
    <mergeCell ref="C80:G80"/>
    <mergeCell ref="L80:P80"/>
    <mergeCell ref="C81:G81"/>
    <mergeCell ref="L81:P81"/>
    <mergeCell ref="C82:G82"/>
    <mergeCell ref="L82:P82"/>
  </mergeCells>
  <printOptions horizontalCentered="1"/>
  <pageMargins left="0.25" right="0.25" top="0.75" bottom="0.75" header="0.3" footer="0.3"/>
  <pageSetup scale="5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Q57"/>
  <sheetViews>
    <sheetView showGridLines="0" tabSelected="1" topLeftCell="A20" zoomScale="70" zoomScaleNormal="70" workbookViewId="0">
      <selection activeCell="B2" sqref="B2:K57"/>
    </sheetView>
  </sheetViews>
  <sheetFormatPr baseColWidth="10" defaultColWidth="5.7109375" defaultRowHeight="12" x14ac:dyDescent="0.25"/>
  <cols>
    <col min="1" max="1" width="5.7109375" style="255"/>
    <col min="2" max="2" width="4" style="255" customWidth="1"/>
    <col min="3" max="3" width="6" style="255" customWidth="1"/>
    <col min="4" max="4" width="45.7109375" style="255" bestFit="1" customWidth="1"/>
    <col min="5" max="5" width="6.5703125" style="2" hidden="1" customWidth="1"/>
    <col min="6" max="6" width="25.7109375" style="256" customWidth="1"/>
    <col min="7" max="7" width="2.7109375" style="256" customWidth="1"/>
    <col min="8" max="8" width="25.85546875" style="256" customWidth="1"/>
    <col min="9" max="9" width="17.5703125" style="255" hidden="1" customWidth="1"/>
    <col min="10" max="10" width="20" style="255" hidden="1" customWidth="1"/>
    <col min="11" max="14" width="4.5703125" style="255" customWidth="1"/>
    <col min="15" max="16" width="5.7109375" style="255"/>
    <col min="17" max="17" width="25.42578125" style="255" customWidth="1"/>
    <col min="18" max="16384" width="5.7109375" style="255"/>
  </cols>
  <sheetData>
    <row r="1" spans="2:17" ht="30" customHeight="1" x14ac:dyDescent="0.25"/>
    <row r="2" spans="2:17" s="10" customFormat="1" ht="87.75" customHeight="1" x14ac:dyDescent="0.25">
      <c r="B2" s="45"/>
      <c r="C2" s="369" t="s">
        <v>497</v>
      </c>
      <c r="D2" s="369"/>
      <c r="E2" s="369"/>
      <c r="F2" s="369"/>
      <c r="G2" s="369"/>
      <c r="H2" s="369"/>
      <c r="I2" s="369"/>
      <c r="J2" s="369"/>
      <c r="K2" s="370"/>
      <c r="L2" s="315"/>
      <c r="M2" s="315"/>
      <c r="N2" s="315"/>
      <c r="P2" s="40"/>
    </row>
    <row r="3" spans="2:17" x14ac:dyDescent="0.25">
      <c r="B3" s="283"/>
      <c r="C3" s="257"/>
      <c r="D3" s="257"/>
      <c r="E3" s="270"/>
      <c r="K3" s="284"/>
    </row>
    <row r="4" spans="2:17" x14ac:dyDescent="0.25">
      <c r="B4" s="283"/>
      <c r="D4" s="271"/>
      <c r="E4" s="272" t="s">
        <v>267</v>
      </c>
      <c r="F4" s="273" t="s">
        <v>348</v>
      </c>
      <c r="G4" s="273"/>
      <c r="H4" s="273" t="s">
        <v>348</v>
      </c>
      <c r="I4" s="274"/>
      <c r="J4" s="274" t="s">
        <v>349</v>
      </c>
      <c r="K4" s="284"/>
    </row>
    <row r="5" spans="2:17" x14ac:dyDescent="0.25">
      <c r="B5" s="283"/>
      <c r="C5" s="274"/>
      <c r="D5" s="274"/>
      <c r="E5" s="272"/>
      <c r="F5" s="29">
        <v>2026</v>
      </c>
      <c r="G5" s="273"/>
      <c r="H5" s="29">
        <v>2025</v>
      </c>
      <c r="I5" s="274"/>
      <c r="J5" s="274" t="s">
        <v>350</v>
      </c>
      <c r="K5" s="284"/>
    </row>
    <row r="6" spans="2:17" x14ac:dyDescent="0.25">
      <c r="B6" s="283"/>
      <c r="E6" s="275"/>
      <c r="F6" s="276"/>
      <c r="G6" s="276"/>
      <c r="H6" s="276"/>
      <c r="I6" s="277"/>
      <c r="J6" s="277"/>
      <c r="K6" s="284"/>
    </row>
    <row r="7" spans="2:17" x14ac:dyDescent="0.25">
      <c r="B7" s="283"/>
      <c r="C7" s="274" t="s">
        <v>270</v>
      </c>
      <c r="D7" s="257" t="s">
        <v>351</v>
      </c>
      <c r="E7" s="275"/>
      <c r="F7" s="87">
        <f>SUM(F8:F10)</f>
        <v>98397276700.970001</v>
      </c>
      <c r="G7" s="88"/>
      <c r="H7" s="87">
        <f>SUM(H8:H10)</f>
        <v>86924896014.380005</v>
      </c>
      <c r="I7" s="124"/>
      <c r="J7" s="122">
        <f>+F7-H7</f>
        <v>11472380686.589996</v>
      </c>
      <c r="K7" s="284"/>
      <c r="Q7" s="314"/>
    </row>
    <row r="8" spans="2:17" x14ac:dyDescent="0.25">
      <c r="B8" s="283"/>
      <c r="C8" s="274">
        <v>41</v>
      </c>
      <c r="D8" s="255" t="s">
        <v>352</v>
      </c>
      <c r="E8" s="50" t="s">
        <v>373</v>
      </c>
      <c r="F8" s="278">
        <f>IFERROR(VLOOKUP(C8,'SYMMAR 2026'!$A:$G, 7,0),0)</f>
        <v>2430257</v>
      </c>
      <c r="G8" s="269"/>
      <c r="H8" s="278">
        <f>IFERROR(VLOOKUP(C8,SYMMAR2025!$A:$G,7,0),0)</f>
        <v>1034252</v>
      </c>
      <c r="I8" s="98"/>
      <c r="J8" s="97">
        <f>+F8-H8</f>
        <v>1396005</v>
      </c>
      <c r="K8" s="284"/>
      <c r="Q8" s="314"/>
    </row>
    <row r="9" spans="2:17" x14ac:dyDescent="0.25">
      <c r="B9" s="283"/>
      <c r="C9" s="274">
        <v>44</v>
      </c>
      <c r="D9" s="255" t="s">
        <v>353</v>
      </c>
      <c r="E9" s="50" t="s">
        <v>373</v>
      </c>
      <c r="F9" s="278">
        <f>IFERROR(VLOOKUP(C9,'SYMMAR 2026'!$A:$G, 7,0),0)</f>
        <v>4115300</v>
      </c>
      <c r="G9" s="269"/>
      <c r="H9" s="278">
        <f>IFERROR(VLOOKUP(C9,SYMMAR2025!$A:$G,7,0),0)</f>
        <v>0</v>
      </c>
      <c r="I9" s="98"/>
      <c r="J9" s="96">
        <f>+F9-H9</f>
        <v>4115300</v>
      </c>
      <c r="K9" s="284"/>
    </row>
    <row r="10" spans="2:17" x14ac:dyDescent="0.25">
      <c r="B10" s="283"/>
      <c r="C10" s="274">
        <v>47</v>
      </c>
      <c r="D10" s="255" t="s">
        <v>354</v>
      </c>
      <c r="E10" s="275"/>
      <c r="F10" s="278">
        <f>IFERROR(VLOOKUP(C10,'SYMMAR 2026'!$A:$G, 7,0),0)</f>
        <v>98390731143.970001</v>
      </c>
      <c r="G10" s="269"/>
      <c r="H10" s="278">
        <f>IFERROR(VLOOKUP(C10,SYMMAR2025!$A:$G,7,0),0)</f>
        <v>86923861762.380005</v>
      </c>
      <c r="I10" s="98"/>
      <c r="J10" s="279">
        <f>+F10-H10</f>
        <v>11466869381.589996</v>
      </c>
      <c r="K10" s="284"/>
    </row>
    <row r="11" spans="2:17" x14ac:dyDescent="0.25">
      <c r="B11" s="283"/>
      <c r="C11" s="274"/>
      <c r="E11" s="275"/>
      <c r="F11" s="269"/>
      <c r="G11" s="269"/>
      <c r="H11" s="269"/>
      <c r="I11" s="98"/>
      <c r="J11" s="98"/>
      <c r="K11" s="284"/>
    </row>
    <row r="12" spans="2:17" x14ac:dyDescent="0.25">
      <c r="B12" s="283"/>
      <c r="C12" s="274"/>
      <c r="E12" s="275"/>
      <c r="F12" s="269"/>
      <c r="G12" s="269"/>
      <c r="H12" s="269"/>
      <c r="I12" s="98"/>
      <c r="J12" s="98"/>
      <c r="K12" s="284"/>
    </row>
    <row r="13" spans="2:17" x14ac:dyDescent="0.25">
      <c r="B13" s="283"/>
      <c r="C13" s="274"/>
      <c r="D13" s="257" t="s">
        <v>355</v>
      </c>
      <c r="E13" s="275"/>
      <c r="F13" s="87">
        <f>SUM(F14:F17)</f>
        <v>109603217531.5</v>
      </c>
      <c r="G13" s="268"/>
      <c r="H13" s="87">
        <f>SUM(H14:H17)</f>
        <v>66081777728.699997</v>
      </c>
      <c r="I13" s="124"/>
      <c r="J13" s="122">
        <f>+F13-H13</f>
        <v>43521439802.800003</v>
      </c>
      <c r="K13" s="284"/>
    </row>
    <row r="14" spans="2:17" x14ac:dyDescent="0.25">
      <c r="B14" s="283"/>
      <c r="C14" s="274">
        <v>51</v>
      </c>
      <c r="D14" s="255" t="s">
        <v>356</v>
      </c>
      <c r="E14" s="50" t="s">
        <v>486</v>
      </c>
      <c r="F14" s="278">
        <f>IFERROR(VLOOKUP(C14,'SYMMAR 2026'!$A:$G, 7,0),0)</f>
        <v>99631618837.229996</v>
      </c>
      <c r="G14" s="269"/>
      <c r="H14" s="278">
        <f>IFERROR(VLOOKUP(C14,SYMMAR2025!$A:$G,7,0),0)</f>
        <v>63596609185.57</v>
      </c>
      <c r="I14" s="98"/>
      <c r="J14" s="96">
        <f>+F14-H14</f>
        <v>36035009651.659996</v>
      </c>
      <c r="K14" s="284"/>
    </row>
    <row r="15" spans="2:17" s="257" customFormat="1" x14ac:dyDescent="0.25">
      <c r="B15" s="285"/>
      <c r="C15" s="274">
        <v>53</v>
      </c>
      <c r="D15" s="255" t="s">
        <v>357</v>
      </c>
      <c r="E15" s="50" t="s">
        <v>486</v>
      </c>
      <c r="F15" s="278">
        <f>IFERROR(VLOOKUP(C15,'SYMMAR 2026'!$A:$G, 7,0),0)</f>
        <v>9779563949.2700005</v>
      </c>
      <c r="G15" s="269"/>
      <c r="H15" s="278">
        <f>IFERROR(VLOOKUP(C15,SYMMAR2025!$A:$G,7,0),0)</f>
        <v>2456408439.1300001</v>
      </c>
      <c r="I15" s="98"/>
      <c r="J15" s="97">
        <f>+F15-H15</f>
        <v>7323155510.1400003</v>
      </c>
      <c r="K15" s="286"/>
    </row>
    <row r="16" spans="2:17" s="257" customFormat="1" x14ac:dyDescent="0.25">
      <c r="B16" s="285"/>
      <c r="C16" s="274">
        <v>54</v>
      </c>
      <c r="D16" s="255" t="s">
        <v>353</v>
      </c>
      <c r="E16" s="275"/>
      <c r="F16" s="278">
        <f>IFERROR(VLOOKUP(C16,'SYMMAR 2026'!$A:$G, 7,0),0)</f>
        <v>0</v>
      </c>
      <c r="G16" s="269"/>
      <c r="H16" s="278">
        <f>IFERROR(VLOOKUP(C16,SYMMAR2025!$A:$G,7,0),0)</f>
        <v>0</v>
      </c>
      <c r="I16" s="98"/>
      <c r="J16" s="97"/>
      <c r="K16" s="286"/>
    </row>
    <row r="17" spans="2:14" s="257" customFormat="1" x14ac:dyDescent="0.25">
      <c r="B17" s="285"/>
      <c r="C17" s="274">
        <v>57</v>
      </c>
      <c r="D17" s="255" t="s">
        <v>354</v>
      </c>
      <c r="E17" s="50" t="s">
        <v>486</v>
      </c>
      <c r="F17" s="278">
        <f>IFERROR(VLOOKUP(C17,'SYMMAR 2026'!$A:$G, 7,0),0)</f>
        <v>192034745</v>
      </c>
      <c r="G17" s="269"/>
      <c r="H17" s="278">
        <f>IFERROR(VLOOKUP(C17,SYMMAR2025!$A:$G,7,0),0)</f>
        <v>28760104</v>
      </c>
      <c r="I17" s="98"/>
      <c r="J17" s="280">
        <f>+F17-H17</f>
        <v>163274641</v>
      </c>
      <c r="K17" s="284"/>
      <c r="L17" s="255"/>
      <c r="M17" s="255"/>
      <c r="N17" s="255"/>
    </row>
    <row r="18" spans="2:14" s="257" customFormat="1" x14ac:dyDescent="0.25">
      <c r="B18" s="285"/>
      <c r="C18" s="274"/>
      <c r="D18" s="255"/>
      <c r="E18" s="50"/>
      <c r="F18" s="278"/>
      <c r="G18" s="269"/>
      <c r="H18" s="278"/>
      <c r="I18" s="98"/>
      <c r="J18" s="280"/>
      <c r="K18" s="284"/>
      <c r="L18" s="255"/>
      <c r="M18" s="255"/>
      <c r="N18" s="255"/>
    </row>
    <row r="19" spans="2:14" x14ac:dyDescent="0.25">
      <c r="B19" s="283"/>
      <c r="C19" s="274"/>
      <c r="E19" s="275"/>
      <c r="F19" s="281"/>
      <c r="G19" s="281"/>
      <c r="H19" s="281"/>
      <c r="I19" s="282"/>
      <c r="J19" s="282"/>
      <c r="K19" s="284"/>
    </row>
    <row r="20" spans="2:14" ht="12.75" thickBot="1" x14ac:dyDescent="0.3">
      <c r="B20" s="283"/>
      <c r="C20" s="274"/>
      <c r="D20" s="257" t="s">
        <v>358</v>
      </c>
      <c r="E20" s="272"/>
      <c r="F20" s="119">
        <f>+F7-F13</f>
        <v>-11205940830.529999</v>
      </c>
      <c r="G20" s="88"/>
      <c r="H20" s="119">
        <f>+H7-H13</f>
        <v>20843118285.680008</v>
      </c>
      <c r="I20" s="112"/>
      <c r="J20" s="112">
        <f>+F20-H20</f>
        <v>-32049059116.210007</v>
      </c>
      <c r="K20" s="284"/>
    </row>
    <row r="21" spans="2:14" ht="12.75" thickTop="1" x14ac:dyDescent="0.25">
      <c r="B21" s="283"/>
      <c r="C21" s="274"/>
      <c r="D21" s="257"/>
      <c r="E21" s="272"/>
      <c r="F21" s="268"/>
      <c r="G21" s="268"/>
      <c r="H21" s="268"/>
      <c r="I21" s="112"/>
      <c r="J21" s="112"/>
      <c r="K21" s="284"/>
    </row>
    <row r="22" spans="2:14" x14ac:dyDescent="0.25">
      <c r="B22" s="283"/>
      <c r="C22" s="274"/>
      <c r="D22" s="257"/>
      <c r="E22" s="272"/>
      <c r="F22" s="268"/>
      <c r="G22" s="268"/>
      <c r="H22" s="268"/>
      <c r="I22" s="112"/>
      <c r="J22" s="112"/>
      <c r="K22" s="284"/>
    </row>
    <row r="23" spans="2:14" x14ac:dyDescent="0.25">
      <c r="B23" s="283"/>
      <c r="C23" s="274"/>
      <c r="D23" s="257" t="s">
        <v>359</v>
      </c>
      <c r="E23" s="272"/>
      <c r="F23" s="87">
        <f>+F24</f>
        <v>429255534.69</v>
      </c>
      <c r="G23" s="268"/>
      <c r="H23" s="87">
        <f>+H24</f>
        <v>5101162916.7299995</v>
      </c>
      <c r="I23" s="112"/>
      <c r="J23" s="112"/>
      <c r="K23" s="284"/>
    </row>
    <row r="24" spans="2:14" x14ac:dyDescent="0.25">
      <c r="B24" s="283"/>
      <c r="C24" s="274">
        <v>48</v>
      </c>
      <c r="D24" s="255" t="s">
        <v>360</v>
      </c>
      <c r="E24" s="50" t="s">
        <v>373</v>
      </c>
      <c r="F24" s="278">
        <f>IFERROR(VLOOKUP(C24,'SYMMAR 2026'!$A:$G, 7,0),0)</f>
        <v>429255534.69</v>
      </c>
      <c r="G24" s="269"/>
      <c r="H24" s="278">
        <f>IFERROR(VLOOKUP(C24,SYMMAR2025!$A:$G,7,0),0)</f>
        <v>5101162916.7299995</v>
      </c>
      <c r="I24" s="112"/>
      <c r="J24" s="112"/>
      <c r="K24" s="284"/>
    </row>
    <row r="25" spans="2:14" x14ac:dyDescent="0.25">
      <c r="B25" s="283"/>
      <c r="C25" s="274"/>
      <c r="E25" s="275"/>
      <c r="F25" s="269">
        <f>IFERROR(VLOOKUP(C25,'SYMMAR 2026'!$A:$G, 7,0),0)</f>
        <v>0</v>
      </c>
      <c r="G25" s="269"/>
      <c r="H25" s="269"/>
      <c r="I25" s="98"/>
      <c r="J25" s="98"/>
      <c r="K25" s="284"/>
    </row>
    <row r="26" spans="2:14" x14ac:dyDescent="0.25">
      <c r="B26" s="283"/>
      <c r="C26" s="274"/>
      <c r="D26" s="257" t="s">
        <v>361</v>
      </c>
      <c r="E26" s="275"/>
      <c r="F26" s="87">
        <f>SUM(F27:F29)</f>
        <v>71991418.659999996</v>
      </c>
      <c r="G26" s="268"/>
      <c r="H26" s="87">
        <f>+H27</f>
        <v>104804898.23999999</v>
      </c>
      <c r="I26" s="122"/>
      <c r="J26" s="112">
        <f>+F26-H26</f>
        <v>-32813479.579999998</v>
      </c>
      <c r="K26" s="284"/>
    </row>
    <row r="27" spans="2:14" x14ac:dyDescent="0.25">
      <c r="B27" s="283"/>
      <c r="C27" s="274">
        <v>58</v>
      </c>
      <c r="D27" s="255" t="s">
        <v>362</v>
      </c>
      <c r="E27" s="50" t="s">
        <v>486</v>
      </c>
      <c r="F27" s="278">
        <f>IFERROR(VLOOKUP(C27,'SYMMAR 2026'!$A:$G, 7,0),0)</f>
        <v>71991418.659999996</v>
      </c>
      <c r="G27" s="269"/>
      <c r="H27" s="278">
        <f>IFERROR(VLOOKUP(C27,SYMMAR2025!$A:$G,7,0),0)</f>
        <v>104804898.23999999</v>
      </c>
      <c r="I27" s="96"/>
      <c r="J27" s="97">
        <f>+F27-H27</f>
        <v>-32813479.579999998</v>
      </c>
      <c r="K27" s="284"/>
    </row>
    <row r="28" spans="2:14" x14ac:dyDescent="0.25">
      <c r="B28" s="283"/>
      <c r="C28" s="274"/>
      <c r="E28" s="275"/>
      <c r="F28" s="278"/>
      <c r="G28" s="269"/>
      <c r="H28" s="278"/>
      <c r="I28" s="96"/>
      <c r="J28" s="97"/>
      <c r="K28" s="284"/>
    </row>
    <row r="29" spans="2:14" x14ac:dyDescent="0.25">
      <c r="B29" s="283"/>
      <c r="C29" s="274"/>
      <c r="E29" s="275"/>
      <c r="F29" s="278"/>
      <c r="G29" s="269"/>
      <c r="H29" s="278"/>
      <c r="I29" s="96"/>
      <c r="J29" s="97"/>
      <c r="K29" s="284"/>
    </row>
    <row r="30" spans="2:14" ht="12.75" thickBot="1" x14ac:dyDescent="0.3">
      <c r="B30" s="283"/>
      <c r="C30" s="274"/>
      <c r="D30" s="257" t="s">
        <v>363</v>
      </c>
      <c r="E30" s="275"/>
      <c r="F30" s="119">
        <f>+F23-F26</f>
        <v>357264116.02999997</v>
      </c>
      <c r="G30" s="88"/>
      <c r="H30" s="119">
        <f>+H23-H26</f>
        <v>4996358018.4899998</v>
      </c>
      <c r="I30" s="96"/>
      <c r="J30" s="97"/>
      <c r="K30" s="284"/>
    </row>
    <row r="31" spans="2:14" ht="12.75" thickTop="1" x14ac:dyDescent="0.25">
      <c r="B31" s="283"/>
      <c r="C31" s="274"/>
      <c r="E31" s="275"/>
      <c r="F31" s="278"/>
      <c r="G31" s="269"/>
      <c r="H31" s="278"/>
      <c r="I31" s="96"/>
      <c r="J31" s="97"/>
      <c r="K31" s="284"/>
    </row>
    <row r="32" spans="2:14" x14ac:dyDescent="0.25">
      <c r="B32" s="283"/>
      <c r="C32" s="274"/>
      <c r="E32" s="275"/>
      <c r="F32" s="278"/>
      <c r="G32" s="269"/>
      <c r="H32" s="278"/>
      <c r="I32" s="96"/>
      <c r="J32" s="97"/>
      <c r="K32" s="284"/>
    </row>
    <row r="33" spans="2:14" x14ac:dyDescent="0.25">
      <c r="B33" s="283"/>
      <c r="C33" s="274"/>
      <c r="E33" s="275"/>
      <c r="F33" s="269"/>
      <c r="G33" s="269"/>
      <c r="H33" s="269"/>
      <c r="I33" s="98"/>
      <c r="J33" s="98"/>
      <c r="K33" s="287"/>
      <c r="L33" s="316"/>
      <c r="M33" s="316"/>
      <c r="N33" s="316"/>
    </row>
    <row r="34" spans="2:14" s="257" customFormat="1" ht="12.75" thickBot="1" x14ac:dyDescent="0.3">
      <c r="B34" s="285"/>
      <c r="C34" s="274"/>
      <c r="D34" s="257" t="s">
        <v>364</v>
      </c>
      <c r="E34" s="272"/>
      <c r="F34" s="119">
        <f>+F20+F30</f>
        <v>-10848676714.499998</v>
      </c>
      <c r="G34" s="88"/>
      <c r="H34" s="119">
        <f>+H20+H30</f>
        <v>25839476304.170006</v>
      </c>
      <c r="I34" s="124"/>
      <c r="J34" s="124">
        <f>+F34-H34</f>
        <v>-36688153018.670006</v>
      </c>
      <c r="K34" s="284"/>
      <c r="L34" s="255"/>
      <c r="M34" s="255"/>
      <c r="N34" s="255"/>
    </row>
    <row r="35" spans="2:14" s="10" customFormat="1" ht="12" customHeight="1" thickTop="1" x14ac:dyDescent="0.2">
      <c r="B35" s="288"/>
      <c r="C35" s="7"/>
      <c r="D35" s="7"/>
      <c r="E35" s="7"/>
      <c r="F35" s="192"/>
      <c r="G35" s="7"/>
      <c r="H35" s="8"/>
      <c r="I35" s="43"/>
      <c r="J35" s="7"/>
      <c r="K35" s="289"/>
      <c r="L35" s="43"/>
      <c r="M35" s="43"/>
      <c r="N35" s="43"/>
    </row>
    <row r="36" spans="2:14" s="10" customFormat="1" ht="12" customHeight="1" x14ac:dyDescent="0.2">
      <c r="B36" s="288"/>
      <c r="C36" s="57"/>
      <c r="D36" s="57"/>
      <c r="E36" s="143"/>
      <c r="F36" s="191"/>
      <c r="G36" s="57"/>
      <c r="H36" s="58"/>
      <c r="I36" s="61"/>
      <c r="J36" s="57"/>
      <c r="K36" s="290"/>
      <c r="L36" s="61"/>
      <c r="M36" s="61"/>
      <c r="N36" s="61"/>
    </row>
    <row r="37" spans="2:14" s="10" customFormat="1" ht="12" customHeight="1" x14ac:dyDescent="0.2">
      <c r="B37" s="288"/>
      <c r="C37" s="57"/>
      <c r="D37" s="57"/>
      <c r="E37" s="143"/>
      <c r="F37" s="191"/>
      <c r="G37" s="57"/>
      <c r="H37" s="58"/>
      <c r="I37" s="61"/>
      <c r="J37" s="57"/>
      <c r="K37" s="290"/>
      <c r="L37" s="61"/>
      <c r="M37" s="61"/>
      <c r="N37" s="61"/>
    </row>
    <row r="38" spans="2:14" s="10" customFormat="1" ht="12" customHeight="1" x14ac:dyDescent="0.2">
      <c r="B38" s="288"/>
      <c r="C38" s="57"/>
      <c r="D38" s="57"/>
      <c r="E38" s="143"/>
      <c r="F38" s="191"/>
      <c r="G38" s="57"/>
      <c r="H38" s="58"/>
      <c r="I38" s="61"/>
      <c r="J38" s="57"/>
      <c r="K38" s="290"/>
      <c r="L38" s="61"/>
      <c r="M38" s="61"/>
      <c r="N38" s="61"/>
    </row>
    <row r="39" spans="2:14" s="10" customFormat="1" ht="12" customHeight="1" x14ac:dyDescent="0.2">
      <c r="B39" s="288"/>
      <c r="C39" s="57"/>
      <c r="D39" s="57"/>
      <c r="E39" s="143"/>
      <c r="F39" s="191"/>
      <c r="G39" s="57"/>
      <c r="H39" s="58"/>
      <c r="I39" s="61"/>
      <c r="J39" s="57"/>
      <c r="K39" s="290"/>
      <c r="L39" s="61"/>
      <c r="M39" s="61"/>
      <c r="N39" s="61"/>
    </row>
    <row r="40" spans="2:14" s="10" customFormat="1" ht="12" customHeight="1" x14ac:dyDescent="0.2">
      <c r="B40" s="288"/>
      <c r="C40" s="57"/>
      <c r="D40" s="57"/>
      <c r="E40" s="143"/>
      <c r="F40" s="191"/>
      <c r="G40" s="57"/>
      <c r="H40" s="58"/>
      <c r="I40" s="61"/>
      <c r="J40" s="57"/>
      <c r="K40" s="290"/>
      <c r="L40" s="61"/>
      <c r="M40" s="61"/>
      <c r="N40" s="61"/>
    </row>
    <row r="41" spans="2:14" s="10" customFormat="1" ht="12" customHeight="1" x14ac:dyDescent="0.2">
      <c r="B41" s="288"/>
      <c r="C41" s="57"/>
      <c r="D41" s="57"/>
      <c r="E41" s="143"/>
      <c r="F41" s="191"/>
      <c r="G41" s="57"/>
      <c r="H41" s="58"/>
      <c r="I41" s="61"/>
      <c r="J41" s="57"/>
      <c r="K41" s="290"/>
      <c r="L41" s="61"/>
      <c r="M41" s="61"/>
      <c r="N41" s="61"/>
    </row>
    <row r="42" spans="2:14" s="10" customFormat="1" ht="12" customHeight="1" x14ac:dyDescent="0.2">
      <c r="B42" s="288"/>
      <c r="C42" s="57"/>
      <c r="D42" s="57"/>
      <c r="E42" s="143"/>
      <c r="F42" s="191"/>
      <c r="G42" s="57"/>
      <c r="H42" s="58"/>
      <c r="I42" s="61"/>
      <c r="J42" s="57"/>
      <c r="K42" s="290"/>
      <c r="L42" s="61"/>
      <c r="M42" s="61"/>
      <c r="N42" s="61"/>
    </row>
    <row r="43" spans="2:14" s="10" customFormat="1" ht="12" customHeight="1" x14ac:dyDescent="0.2">
      <c r="B43" s="288"/>
      <c r="C43" s="57"/>
      <c r="D43" s="57"/>
      <c r="E43" s="143"/>
      <c r="F43" s="191"/>
      <c r="G43" s="57"/>
      <c r="H43" s="58"/>
      <c r="I43" s="61"/>
      <c r="J43" s="57"/>
      <c r="K43" s="290"/>
      <c r="L43" s="61"/>
      <c r="M43" s="61"/>
      <c r="N43" s="61"/>
    </row>
    <row r="44" spans="2:14" s="10" customFormat="1" ht="12" customHeight="1" x14ac:dyDescent="0.2">
      <c r="B44" s="288"/>
      <c r="C44" s="63"/>
      <c r="D44" s="324"/>
      <c r="E44" s="323"/>
      <c r="F44" s="73"/>
      <c r="G44" s="368"/>
      <c r="H44" s="368"/>
      <c r="I44" s="368"/>
      <c r="J44" s="368"/>
      <c r="K44" s="371"/>
      <c r="L44" s="147"/>
      <c r="M44" s="147"/>
      <c r="N44" s="147"/>
    </row>
    <row r="45" spans="2:14" s="176" customFormat="1" ht="12" customHeight="1" x14ac:dyDescent="0.2">
      <c r="B45" s="291"/>
      <c r="C45" s="354" t="s">
        <v>307</v>
      </c>
      <c r="D45" s="354"/>
      <c r="E45" s="325"/>
      <c r="F45" s="354" t="s">
        <v>483</v>
      </c>
      <c r="G45" s="354"/>
      <c r="H45" s="354"/>
      <c r="I45" s="354"/>
      <c r="J45" s="332"/>
      <c r="K45" s="333"/>
      <c r="L45" s="297"/>
      <c r="M45" s="297"/>
      <c r="N45" s="297"/>
    </row>
    <row r="46" spans="2:14" s="197" customFormat="1" ht="12" customHeight="1" x14ac:dyDescent="0.25">
      <c r="B46" s="292"/>
      <c r="C46" s="355" t="s">
        <v>450</v>
      </c>
      <c r="D46" s="355"/>
      <c r="E46" s="327"/>
      <c r="F46" s="355" t="s">
        <v>451</v>
      </c>
      <c r="G46" s="355"/>
      <c r="H46" s="355"/>
      <c r="I46" s="355"/>
      <c r="J46" s="327"/>
      <c r="K46" s="328"/>
      <c r="L46" s="195"/>
      <c r="M46" s="195"/>
      <c r="N46" s="195"/>
    </row>
    <row r="47" spans="2:14" s="201" customFormat="1" ht="12" customHeight="1" x14ac:dyDescent="0.25">
      <c r="B47" s="293"/>
      <c r="C47" s="367" t="s">
        <v>365</v>
      </c>
      <c r="D47" s="367"/>
      <c r="E47" s="329"/>
      <c r="F47" s="355" t="s">
        <v>452</v>
      </c>
      <c r="G47" s="355"/>
      <c r="H47" s="355"/>
      <c r="I47" s="355"/>
      <c r="J47" s="327"/>
      <c r="K47" s="328"/>
      <c r="L47" s="195"/>
      <c r="M47" s="195"/>
      <c r="N47" s="195"/>
    </row>
    <row r="48" spans="2:14" s="183" customFormat="1" ht="12" customHeight="1" x14ac:dyDescent="0.2">
      <c r="B48" s="294"/>
      <c r="C48" s="63"/>
      <c r="D48" s="330"/>
      <c r="E48" s="317"/>
      <c r="F48" s="73"/>
      <c r="G48" s="63"/>
      <c r="H48" s="64"/>
      <c r="I48" s="67"/>
      <c r="J48" s="63"/>
      <c r="K48" s="334"/>
      <c r="L48" s="180"/>
      <c r="M48" s="180"/>
      <c r="N48" s="180"/>
    </row>
    <row r="49" spans="2:14" s="183" customFormat="1" ht="12" customHeight="1" x14ac:dyDescent="0.2">
      <c r="B49" s="294"/>
      <c r="C49" s="63"/>
      <c r="D49" s="330"/>
      <c r="E49" s="317"/>
      <c r="F49" s="73"/>
      <c r="G49" s="63"/>
      <c r="H49" s="64"/>
      <c r="I49" s="67"/>
      <c r="J49" s="63"/>
      <c r="K49" s="334"/>
      <c r="L49" s="180"/>
      <c r="M49" s="180"/>
      <c r="N49" s="180"/>
    </row>
    <row r="50" spans="2:14" s="183" customFormat="1" ht="12" customHeight="1" x14ac:dyDescent="0.2">
      <c r="B50" s="294"/>
      <c r="C50" s="63"/>
      <c r="D50" s="330"/>
      <c r="E50" s="317"/>
      <c r="F50" s="73"/>
      <c r="G50" s="63"/>
      <c r="H50" s="64"/>
      <c r="I50" s="67"/>
      <c r="J50" s="63"/>
      <c r="K50" s="334"/>
      <c r="L50" s="180"/>
      <c r="M50" s="180"/>
      <c r="N50" s="180"/>
    </row>
    <row r="51" spans="2:14" s="183" customFormat="1" ht="12" customHeight="1" x14ac:dyDescent="0.2">
      <c r="B51" s="294"/>
      <c r="C51" s="63"/>
      <c r="D51" s="330"/>
      <c r="E51" s="317"/>
      <c r="F51" s="73"/>
      <c r="G51" s="63"/>
      <c r="H51" s="64"/>
      <c r="I51" s="67"/>
      <c r="J51" s="63"/>
      <c r="K51" s="334"/>
      <c r="L51" s="180"/>
      <c r="M51" s="180"/>
      <c r="N51" s="180"/>
    </row>
    <row r="52" spans="2:14" s="187" customFormat="1" ht="12" customHeight="1" x14ac:dyDescent="0.2">
      <c r="B52" s="295"/>
      <c r="C52" s="63"/>
      <c r="D52" s="330"/>
      <c r="E52" s="317"/>
      <c r="F52" s="73"/>
      <c r="G52" s="63"/>
      <c r="H52" s="64"/>
      <c r="I52" s="67"/>
      <c r="J52" s="63"/>
      <c r="K52" s="334"/>
      <c r="L52" s="180"/>
      <c r="M52" s="180"/>
      <c r="N52" s="180"/>
    </row>
    <row r="53" spans="2:14" s="176" customFormat="1" ht="12" customHeight="1" x14ac:dyDescent="0.2">
      <c r="B53" s="291"/>
      <c r="C53" s="354" t="s">
        <v>308</v>
      </c>
      <c r="D53" s="354"/>
      <c r="E53" s="354"/>
      <c r="F53" s="354"/>
      <c r="G53" s="354"/>
      <c r="H53" s="354"/>
      <c r="I53" s="332"/>
      <c r="J53" s="332"/>
      <c r="K53" s="333"/>
      <c r="L53" s="297"/>
      <c r="M53" s="297"/>
      <c r="N53" s="297"/>
    </row>
    <row r="54" spans="2:14" s="192" customFormat="1" ht="11.25" customHeight="1" x14ac:dyDescent="0.2">
      <c r="B54" s="296"/>
      <c r="C54" s="358" t="s">
        <v>484</v>
      </c>
      <c r="D54" s="358"/>
      <c r="E54" s="358"/>
      <c r="F54" s="358"/>
      <c r="G54" s="358"/>
      <c r="H54" s="358"/>
      <c r="I54" s="73"/>
      <c r="J54" s="73"/>
      <c r="K54" s="326"/>
      <c r="L54" s="191"/>
      <c r="M54" s="191"/>
      <c r="N54" s="191"/>
    </row>
    <row r="55" spans="2:14" s="192" customFormat="1" ht="11.25" customHeight="1" x14ac:dyDescent="0.2">
      <c r="B55" s="296"/>
      <c r="C55" s="251"/>
      <c r="D55" s="251"/>
      <c r="E55" s="251"/>
      <c r="F55" s="251"/>
      <c r="G55" s="251"/>
      <c r="H55" s="251"/>
      <c r="I55" s="251"/>
      <c r="J55" s="251"/>
      <c r="K55" s="252"/>
      <c r="L55" s="251"/>
      <c r="M55" s="251"/>
      <c r="N55" s="251"/>
    </row>
    <row r="56" spans="2:14" s="192" customFormat="1" ht="11.25" customHeight="1" x14ac:dyDescent="0.2">
      <c r="B56" s="296"/>
      <c r="C56" s="251"/>
      <c r="D56" s="251"/>
      <c r="E56" s="251"/>
      <c r="F56" s="251"/>
      <c r="G56" s="251"/>
      <c r="H56" s="251"/>
      <c r="I56" s="251"/>
      <c r="J56" s="251"/>
      <c r="K56" s="252"/>
      <c r="L56" s="251"/>
      <c r="M56" s="251"/>
      <c r="N56" s="251"/>
    </row>
    <row r="57" spans="2:14" s="7" customFormat="1" ht="12" customHeight="1" x14ac:dyDescent="0.25">
      <c r="B57" s="54"/>
      <c r="C57" s="351"/>
      <c r="D57" s="351"/>
      <c r="E57" s="149"/>
      <c r="F57" s="351"/>
      <c r="G57" s="351"/>
      <c r="H57" s="351"/>
      <c r="I57" s="351"/>
      <c r="J57" s="351"/>
      <c r="K57" s="372"/>
      <c r="L57" s="317"/>
      <c r="M57" s="317"/>
      <c r="N57" s="317"/>
    </row>
  </sheetData>
  <mergeCells count="12">
    <mergeCell ref="C2:K2"/>
    <mergeCell ref="G44:K44"/>
    <mergeCell ref="C57:D57"/>
    <mergeCell ref="F57:K57"/>
    <mergeCell ref="F45:I45"/>
    <mergeCell ref="F46:I46"/>
    <mergeCell ref="F47:I47"/>
    <mergeCell ref="C45:D45"/>
    <mergeCell ref="C46:D46"/>
    <mergeCell ref="C47:D47"/>
    <mergeCell ref="C53:H53"/>
    <mergeCell ref="C54:H54"/>
  </mergeCells>
  <printOptions horizontalCentered="1"/>
  <pageMargins left="0.7" right="0.7" top="0.75" bottom="0.75" header="0.3" footer="0.3"/>
  <pageSetup scale="78" orientation="portrait" r:id="rId1"/>
  <headerFooter alignWithMargins="0"/>
  <ignoredErrors>
    <ignoredError sqref="F26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M79"/>
  <sheetViews>
    <sheetView showGridLines="0" zoomScale="75" zoomScaleNormal="75" workbookViewId="0">
      <selection activeCell="B1" sqref="B1:K79"/>
    </sheetView>
  </sheetViews>
  <sheetFormatPr baseColWidth="10" defaultColWidth="5.7109375" defaultRowHeight="11.25" x14ac:dyDescent="0.25"/>
  <cols>
    <col min="1" max="1" width="5.7109375" style="1"/>
    <col min="2" max="2" width="5.5703125" style="1" customWidth="1"/>
    <col min="3" max="3" width="5.7109375" style="1" bestFit="1" customWidth="1"/>
    <col min="4" max="4" width="40.140625" style="1" bestFit="1" customWidth="1"/>
    <col min="5" max="5" width="6.85546875" style="2" hidden="1" customWidth="1"/>
    <col min="6" max="6" width="25.7109375" style="38" customWidth="1"/>
    <col min="7" max="7" width="2.7109375" style="38" customWidth="1"/>
    <col min="8" max="8" width="25.7109375" style="38" customWidth="1"/>
    <col min="9" max="9" width="17.42578125" style="1" hidden="1" customWidth="1"/>
    <col min="10" max="10" width="20" style="1" hidden="1" customWidth="1"/>
    <col min="11" max="11" width="6.28515625" style="1" customWidth="1"/>
    <col min="12" max="16384" width="5.7109375" style="1"/>
  </cols>
  <sheetData>
    <row r="1" spans="2:11" s="10" customFormat="1" ht="87.75" customHeight="1" x14ac:dyDescent="0.25">
      <c r="B1" s="373"/>
      <c r="C1" s="374" t="s">
        <v>497</v>
      </c>
      <c r="D1" s="374"/>
      <c r="E1" s="374"/>
      <c r="F1" s="374"/>
      <c r="G1" s="374"/>
      <c r="H1" s="374"/>
      <c r="I1" s="374"/>
      <c r="J1" s="374"/>
      <c r="K1" s="375"/>
    </row>
    <row r="2" spans="2:11" s="4" customFormat="1" ht="12" customHeight="1" x14ac:dyDescent="0.25">
      <c r="B2" s="527"/>
      <c r="C2" s="302"/>
      <c r="D2" s="298"/>
      <c r="E2" s="299" t="s">
        <v>310</v>
      </c>
      <c r="F2" s="300" t="s">
        <v>348</v>
      </c>
      <c r="G2" s="300"/>
      <c r="H2" s="300" t="s">
        <v>348</v>
      </c>
      <c r="I2" s="301"/>
      <c r="J2" s="301" t="s">
        <v>349</v>
      </c>
      <c r="K2" s="528"/>
    </row>
    <row r="3" spans="2:11" ht="12" customHeight="1" x14ac:dyDescent="0.25">
      <c r="B3" s="529"/>
      <c r="C3" s="530"/>
      <c r="D3" s="530"/>
      <c r="E3" s="531"/>
      <c r="F3" s="530">
        <f>+'Estado de Resultados GRUPO'!F5</f>
        <v>2026</v>
      </c>
      <c r="G3" s="530"/>
      <c r="H3" s="530">
        <f>+'Estado de Resultados GRUPO'!H5</f>
        <v>2025</v>
      </c>
      <c r="I3" s="530"/>
      <c r="J3" s="530" t="s">
        <v>350</v>
      </c>
      <c r="K3" s="532"/>
    </row>
    <row r="4" spans="2:11" ht="12" customHeight="1" x14ac:dyDescent="0.25">
      <c r="B4" s="529"/>
      <c r="C4" s="533"/>
      <c r="D4" s="533"/>
      <c r="E4" s="534"/>
      <c r="F4" s="39"/>
      <c r="G4" s="535"/>
      <c r="H4" s="39"/>
      <c r="I4" s="536"/>
      <c r="J4" s="536"/>
      <c r="K4" s="532"/>
    </row>
    <row r="5" spans="2:11" ht="12" customHeight="1" x14ac:dyDescent="0.25">
      <c r="B5" s="529"/>
      <c r="C5" s="537" t="s">
        <v>270</v>
      </c>
      <c r="D5" s="538" t="s">
        <v>351</v>
      </c>
      <c r="E5" s="539"/>
      <c r="F5" s="305">
        <f>+F6+F12+F9</f>
        <v>98397276700.970001</v>
      </c>
      <c r="G5" s="260"/>
      <c r="H5" s="305">
        <f>+H6+H12+H9</f>
        <v>86924896014.380005</v>
      </c>
      <c r="I5" s="265"/>
      <c r="J5" s="261">
        <f>+F5-H5</f>
        <v>11472380686.589996</v>
      </c>
      <c r="K5" s="540"/>
    </row>
    <row r="6" spans="2:11" ht="12" customHeight="1" x14ac:dyDescent="0.25">
      <c r="B6" s="529"/>
      <c r="C6" s="537">
        <v>41</v>
      </c>
      <c r="D6" s="538" t="s">
        <v>193</v>
      </c>
      <c r="E6" s="541"/>
      <c r="F6" s="259">
        <f>+F7</f>
        <v>2430257</v>
      </c>
      <c r="G6" s="306"/>
      <c r="H6" s="259">
        <f>+H7</f>
        <v>1034252</v>
      </c>
      <c r="I6" s="265"/>
      <c r="J6" s="265">
        <f>+F6-H6</f>
        <v>1396005</v>
      </c>
      <c r="K6" s="540"/>
    </row>
    <row r="7" spans="2:11" ht="12" customHeight="1" x14ac:dyDescent="0.25">
      <c r="B7" s="529"/>
      <c r="C7" s="542">
        <v>4110</v>
      </c>
      <c r="D7" s="543" t="s">
        <v>367</v>
      </c>
      <c r="E7" s="541" t="s">
        <v>373</v>
      </c>
      <c r="F7" s="544">
        <f>IFERROR(VLOOKUP(C7,'SYMMAR 2026'!$A:$G, 7,0),0)</f>
        <v>2430257</v>
      </c>
      <c r="G7" s="262"/>
      <c r="H7" s="544">
        <f>IFERROR(VLOOKUP(C7,SYMMAR2025!$A:$G,7,0),0)</f>
        <v>1034252</v>
      </c>
      <c r="I7" s="264"/>
      <c r="J7" s="264">
        <f>+F7-H7</f>
        <v>1396005</v>
      </c>
      <c r="K7" s="540"/>
    </row>
    <row r="8" spans="2:11" ht="12" customHeight="1" x14ac:dyDescent="0.25">
      <c r="B8" s="529"/>
      <c r="C8" s="542"/>
      <c r="D8" s="543"/>
      <c r="E8" s="539"/>
      <c r="F8" s="544"/>
      <c r="G8" s="262"/>
      <c r="H8" s="544"/>
      <c r="I8" s="264"/>
      <c r="J8" s="264"/>
      <c r="K8" s="540"/>
    </row>
    <row r="9" spans="2:11" ht="12" customHeight="1" x14ac:dyDescent="0.25">
      <c r="B9" s="529"/>
      <c r="C9" s="537">
        <v>44</v>
      </c>
      <c r="D9" s="538" t="s">
        <v>353</v>
      </c>
      <c r="E9" s="541"/>
      <c r="F9" s="259">
        <f>+F10</f>
        <v>4115300</v>
      </c>
      <c r="G9" s="262"/>
      <c r="H9" s="259">
        <f>+H10</f>
        <v>0</v>
      </c>
      <c r="I9" s="265"/>
      <c r="J9" s="265">
        <f>+F9-H9</f>
        <v>4115300</v>
      </c>
      <c r="K9" s="540"/>
    </row>
    <row r="10" spans="2:11" ht="12" customHeight="1" x14ac:dyDescent="0.25">
      <c r="B10" s="529"/>
      <c r="C10" s="542">
        <v>4428</v>
      </c>
      <c r="D10" s="543" t="s">
        <v>368</v>
      </c>
      <c r="E10" s="541" t="s">
        <v>373</v>
      </c>
      <c r="F10" s="544">
        <f>IFERROR(VLOOKUP(C10,'SYMMAR 2026'!$A:$G, 7,0),0)</f>
        <v>4115300</v>
      </c>
      <c r="G10" s="262"/>
      <c r="H10" s="544">
        <f>IFERROR(VLOOKUP(C10,SYMMAR2025!$A:$G,7,0),0)</f>
        <v>0</v>
      </c>
      <c r="I10" s="264"/>
      <c r="J10" s="264">
        <f>+F10-H10</f>
        <v>4115300</v>
      </c>
      <c r="K10" s="540"/>
    </row>
    <row r="11" spans="2:11" ht="12" customHeight="1" x14ac:dyDescent="0.25">
      <c r="B11" s="529"/>
      <c r="C11" s="542"/>
      <c r="D11" s="543"/>
      <c r="E11" s="539"/>
      <c r="F11" s="262"/>
      <c r="G11" s="262"/>
      <c r="H11" s="262"/>
      <c r="I11" s="264"/>
      <c r="J11" s="264"/>
      <c r="K11" s="540"/>
    </row>
    <row r="12" spans="2:11" ht="12" customHeight="1" x14ac:dyDescent="0.25">
      <c r="B12" s="529"/>
      <c r="C12" s="537">
        <v>47</v>
      </c>
      <c r="D12" s="538" t="s">
        <v>196</v>
      </c>
      <c r="E12" s="541"/>
      <c r="F12" s="259">
        <f>SUM(F13:F14)</f>
        <v>98390731143.970001</v>
      </c>
      <c r="G12" s="262"/>
      <c r="H12" s="259">
        <f>SUM(H13:H14)</f>
        <v>86923861762.380005</v>
      </c>
      <c r="I12" s="265"/>
      <c r="J12" s="265">
        <f>+F12-H12</f>
        <v>11466869381.589996</v>
      </c>
      <c r="K12" s="540"/>
    </row>
    <row r="13" spans="2:11" ht="12" customHeight="1" x14ac:dyDescent="0.25">
      <c r="B13" s="529"/>
      <c r="C13" s="542">
        <v>4705</v>
      </c>
      <c r="D13" s="543" t="s">
        <v>369</v>
      </c>
      <c r="E13" s="541" t="s">
        <v>373</v>
      </c>
      <c r="F13" s="544">
        <f>IFERROR(VLOOKUP(C13,'SYMMAR 2026'!$A:$G, 7,0),0)</f>
        <v>89003050143.970001</v>
      </c>
      <c r="G13" s="262"/>
      <c r="H13" s="544">
        <f>IFERROR(VLOOKUP(C13,SYMMAR2025!$A:$G,7,0),0)</f>
        <v>79113699531.380005</v>
      </c>
      <c r="I13" s="264"/>
      <c r="J13" s="264">
        <f>+F13-H13</f>
        <v>9889350612.5899963</v>
      </c>
      <c r="K13" s="540"/>
    </row>
    <row r="14" spans="2:11" ht="12" customHeight="1" x14ac:dyDescent="0.25">
      <c r="B14" s="529"/>
      <c r="C14" s="542">
        <v>4722</v>
      </c>
      <c r="D14" s="543" t="s">
        <v>370</v>
      </c>
      <c r="E14" s="539"/>
      <c r="F14" s="544">
        <f>IFERROR(VLOOKUP(C14,'SYMMAR 2026'!$A:$G, 7,0),0)</f>
        <v>9387681000</v>
      </c>
      <c r="G14" s="262"/>
      <c r="H14" s="544">
        <f>IFERROR(VLOOKUP(C14,SYMMAR2025!$A:$G,7,0),0)</f>
        <v>7810162231</v>
      </c>
      <c r="I14" s="264"/>
      <c r="J14" s="264">
        <f>+F14-H14</f>
        <v>1577518769</v>
      </c>
      <c r="K14" s="540"/>
    </row>
    <row r="15" spans="2:11" ht="12" customHeight="1" x14ac:dyDescent="0.25">
      <c r="B15" s="529"/>
      <c r="C15" s="542"/>
      <c r="D15" s="543"/>
      <c r="E15" s="539"/>
      <c r="F15" s="544"/>
      <c r="G15" s="262"/>
      <c r="H15" s="544"/>
      <c r="I15" s="264"/>
      <c r="J15" s="264"/>
      <c r="K15" s="540"/>
    </row>
    <row r="16" spans="2:11" ht="12" customHeight="1" x14ac:dyDescent="0.25">
      <c r="B16" s="529"/>
      <c r="C16" s="537"/>
      <c r="D16" s="543"/>
      <c r="E16" s="539"/>
      <c r="F16" s="545"/>
      <c r="G16" s="545"/>
      <c r="H16" s="545"/>
      <c r="I16" s="546"/>
      <c r="J16" s="546"/>
      <c r="K16" s="540"/>
    </row>
    <row r="17" spans="2:13" ht="12" customHeight="1" x14ac:dyDescent="0.25">
      <c r="B17" s="529"/>
      <c r="C17" s="537"/>
      <c r="D17" s="538" t="s">
        <v>371</v>
      </c>
      <c r="E17" s="539"/>
      <c r="F17" s="259">
        <f>+F18+F28+F38</f>
        <v>109603217531.5</v>
      </c>
      <c r="G17" s="260"/>
      <c r="H17" s="259">
        <f>+H18+H28+H35+H38</f>
        <v>66081777728.699997</v>
      </c>
      <c r="I17" s="265"/>
      <c r="J17" s="261">
        <f t="shared" ref="J17:J26" si="0">+F17-H17</f>
        <v>43521439802.800003</v>
      </c>
      <c r="K17" s="540"/>
    </row>
    <row r="18" spans="2:13" ht="12" customHeight="1" x14ac:dyDescent="0.25">
      <c r="B18" s="529"/>
      <c r="C18" s="537">
        <v>51</v>
      </c>
      <c r="D18" s="538" t="s">
        <v>372</v>
      </c>
      <c r="E18" s="541"/>
      <c r="F18" s="260">
        <f>SUM(F19:F26)</f>
        <v>99631618837.229996</v>
      </c>
      <c r="G18" s="262"/>
      <c r="H18" s="260">
        <f>SUM(H19:H26)</f>
        <v>63596609185.57</v>
      </c>
      <c r="I18" s="265"/>
      <c r="J18" s="265">
        <f t="shared" si="0"/>
        <v>36035009651.659996</v>
      </c>
      <c r="K18" s="540"/>
    </row>
    <row r="19" spans="2:13" ht="12" customHeight="1" x14ac:dyDescent="0.25">
      <c r="B19" s="529"/>
      <c r="C19" s="542">
        <v>5101</v>
      </c>
      <c r="D19" s="543" t="s">
        <v>374</v>
      </c>
      <c r="E19" s="541" t="s">
        <v>486</v>
      </c>
      <c r="F19" s="544">
        <f>IFERROR(VLOOKUP(C19,'SYMMAR 2026'!$A:$G, 7,0),0)</f>
        <v>43465592721</v>
      </c>
      <c r="G19" s="262"/>
      <c r="H19" s="544">
        <f>IFERROR(VLOOKUP(C19,SYMMAR2025!$A:$G,7,0),0)</f>
        <v>35747280559</v>
      </c>
      <c r="I19" s="264"/>
      <c r="J19" s="264">
        <f t="shared" si="0"/>
        <v>7718312162</v>
      </c>
      <c r="K19" s="540"/>
    </row>
    <row r="20" spans="2:13" ht="12" customHeight="1" x14ac:dyDescent="0.25">
      <c r="B20" s="529"/>
      <c r="C20" s="542">
        <v>5102</v>
      </c>
      <c r="D20" s="543" t="s">
        <v>435</v>
      </c>
      <c r="E20" s="541" t="s">
        <v>486</v>
      </c>
      <c r="F20" s="544">
        <f>IFERROR(VLOOKUP(C20,'SYMMAR 2026'!$A:$G, 7,0),0)</f>
        <v>13187109</v>
      </c>
      <c r="G20" s="262"/>
      <c r="H20" s="544">
        <f>IFERROR(VLOOKUP(C20,SYMMAR2025!$A:$G,7,0),0)</f>
        <v>10533197</v>
      </c>
      <c r="I20" s="264"/>
      <c r="J20" s="264"/>
      <c r="K20" s="540"/>
    </row>
    <row r="21" spans="2:13" ht="12" customHeight="1" x14ac:dyDescent="0.25">
      <c r="B21" s="529"/>
      <c r="C21" s="542">
        <v>5103</v>
      </c>
      <c r="D21" s="543" t="s">
        <v>375</v>
      </c>
      <c r="E21" s="541" t="s">
        <v>486</v>
      </c>
      <c r="F21" s="544">
        <f>IFERROR(VLOOKUP(C21,'SYMMAR 2026'!$A:$G, 7,0),0)</f>
        <v>14846670765</v>
      </c>
      <c r="G21" s="262"/>
      <c r="H21" s="544">
        <f>IFERROR(VLOOKUP(C21,SYMMAR2025!$A:$G,7,0),0)</f>
        <v>13167145481</v>
      </c>
      <c r="I21" s="264"/>
      <c r="J21" s="264">
        <f t="shared" si="0"/>
        <v>1679525284</v>
      </c>
      <c r="K21" s="540"/>
    </row>
    <row r="22" spans="2:13" ht="12" customHeight="1" x14ac:dyDescent="0.25">
      <c r="B22" s="529"/>
      <c r="C22" s="542">
        <v>5104</v>
      </c>
      <c r="D22" s="543" t="s">
        <v>376</v>
      </c>
      <c r="E22" s="541" t="s">
        <v>486</v>
      </c>
      <c r="F22" s="544">
        <f>IFERROR(VLOOKUP(C22,'SYMMAR 2026'!$A:$G, 7,0),0)</f>
        <v>2488966900</v>
      </c>
      <c r="G22" s="262"/>
      <c r="H22" s="544">
        <f>IFERROR(VLOOKUP(C22,SYMMAR2025!$A:$G,7,0),0)</f>
        <v>2200364000</v>
      </c>
      <c r="I22" s="264"/>
      <c r="J22" s="264">
        <f t="shared" si="0"/>
        <v>288602900</v>
      </c>
      <c r="K22" s="540"/>
    </row>
    <row r="23" spans="2:13" ht="12" customHeight="1" x14ac:dyDescent="0.25">
      <c r="B23" s="529"/>
      <c r="C23" s="542">
        <v>5107</v>
      </c>
      <c r="D23" s="543" t="s">
        <v>377</v>
      </c>
      <c r="E23" s="541" t="s">
        <v>486</v>
      </c>
      <c r="F23" s="544">
        <f>IFERROR(VLOOKUP(C23,'SYMMAR 2026'!$A:$G, 7,0),0)</f>
        <v>22190073155</v>
      </c>
      <c r="G23" s="262"/>
      <c r="H23" s="544">
        <f>IFERROR(VLOOKUP(C23,SYMMAR2025!$A:$G,7,0),0)</f>
        <v>10192782907</v>
      </c>
      <c r="I23" s="264"/>
      <c r="J23" s="264">
        <f t="shared" si="0"/>
        <v>11997290248</v>
      </c>
      <c r="K23" s="540"/>
    </row>
    <row r="24" spans="2:13" ht="12" customHeight="1" x14ac:dyDescent="0.25">
      <c r="B24" s="529"/>
      <c r="C24" s="542">
        <v>5108</v>
      </c>
      <c r="D24" s="543" t="s">
        <v>437</v>
      </c>
      <c r="E24" s="541" t="s">
        <v>486</v>
      </c>
      <c r="F24" s="544">
        <f>IFERROR(VLOOKUP(C24,'SYMMAR 2026'!$A:$G, 7,0),0)</f>
        <v>0</v>
      </c>
      <c r="G24" s="262"/>
      <c r="H24" s="544">
        <f>IFERROR(VLOOKUP(C24,SYMMAR2025!$A:$G,7,0),0)</f>
        <v>0</v>
      </c>
      <c r="I24" s="264"/>
      <c r="J24" s="264"/>
      <c r="K24" s="540"/>
    </row>
    <row r="25" spans="2:13" ht="12" customHeight="1" x14ac:dyDescent="0.25">
      <c r="B25" s="529"/>
      <c r="C25" s="542">
        <v>5111</v>
      </c>
      <c r="D25" s="543" t="s">
        <v>378</v>
      </c>
      <c r="E25" s="541" t="s">
        <v>486</v>
      </c>
      <c r="F25" s="544">
        <f>IFERROR(VLOOKUP(C25,'SYMMAR 2026'!$A:$G, 7,0),0)</f>
        <v>16601535887.23</v>
      </c>
      <c r="G25" s="262"/>
      <c r="H25" s="544">
        <f>IFERROR(VLOOKUP(C25,SYMMAR2025!$A:$G,7,0),0)</f>
        <v>2277988641.5700002</v>
      </c>
      <c r="I25" s="264"/>
      <c r="J25" s="264">
        <f t="shared" si="0"/>
        <v>14323547245.66</v>
      </c>
      <c r="K25" s="540"/>
    </row>
    <row r="26" spans="2:13" ht="12" customHeight="1" x14ac:dyDescent="0.25">
      <c r="B26" s="529"/>
      <c r="C26" s="542">
        <v>5120</v>
      </c>
      <c r="D26" s="543" t="s">
        <v>379</v>
      </c>
      <c r="E26" s="541" t="s">
        <v>486</v>
      </c>
      <c r="F26" s="544">
        <f>IFERROR(VLOOKUP(C26,'SYMMAR 2026'!$A:$G, 7,0),0)</f>
        <v>25592300</v>
      </c>
      <c r="G26" s="262"/>
      <c r="H26" s="544">
        <f>IFERROR(VLOOKUP(C26,SYMMAR2025!$A:$G,7,0),0)</f>
        <v>514400</v>
      </c>
      <c r="I26" s="264"/>
      <c r="J26" s="264">
        <f t="shared" si="0"/>
        <v>25077900</v>
      </c>
      <c r="K26" s="540"/>
    </row>
    <row r="27" spans="2:13" ht="12" customHeight="1" x14ac:dyDescent="0.25">
      <c r="B27" s="529"/>
      <c r="C27" s="537"/>
      <c r="D27" s="543"/>
      <c r="E27" s="539"/>
      <c r="F27" s="262"/>
      <c r="G27" s="262"/>
      <c r="H27" s="262"/>
      <c r="I27" s="96"/>
      <c r="J27" s="96"/>
      <c r="K27" s="540"/>
    </row>
    <row r="28" spans="2:13" ht="21.95" customHeight="1" x14ac:dyDescent="0.25">
      <c r="B28" s="529"/>
      <c r="C28" s="537">
        <v>53</v>
      </c>
      <c r="D28" s="547" t="s">
        <v>380</v>
      </c>
      <c r="E28" s="541"/>
      <c r="F28" s="259">
        <f>SUM(F29:F33)</f>
        <v>9779563949.2700005</v>
      </c>
      <c r="G28" s="260"/>
      <c r="H28" s="267">
        <f>SUM(H29:H33)</f>
        <v>2456408439.1300001</v>
      </c>
      <c r="I28" s="122"/>
      <c r="J28" s="123">
        <f>+F28-H28</f>
        <v>7323155510.1400003</v>
      </c>
      <c r="K28" s="548"/>
    </row>
    <row r="29" spans="2:13" ht="12" customHeight="1" x14ac:dyDescent="0.25">
      <c r="B29" s="529"/>
      <c r="C29" s="542">
        <v>5347</v>
      </c>
      <c r="D29" s="543" t="s">
        <v>438</v>
      </c>
      <c r="E29" s="541" t="s">
        <v>486</v>
      </c>
      <c r="F29" s="544">
        <f>IFERROR(VLOOKUP(C29,'SYMMAR 2026'!$A:$G, 7,0),0)</f>
        <v>0</v>
      </c>
      <c r="G29" s="262"/>
      <c r="H29" s="544">
        <f>IFERROR(VLOOKUP(C29,SYMMAR2025!$A:$G,7,0),0)</f>
        <v>0</v>
      </c>
      <c r="I29" s="122"/>
      <c r="J29" s="122"/>
      <c r="K29" s="548"/>
    </row>
    <row r="30" spans="2:13" ht="12" customHeight="1" x14ac:dyDescent="0.25">
      <c r="B30" s="529"/>
      <c r="C30" s="542">
        <v>5351</v>
      </c>
      <c r="D30" s="543" t="s">
        <v>439</v>
      </c>
      <c r="E30" s="541" t="s">
        <v>486</v>
      </c>
      <c r="F30" s="544">
        <f>IFERROR(VLOOKUP(C30,'SYMMAR 2026'!$A:$G, 7,0),0)</f>
        <v>0</v>
      </c>
      <c r="G30" s="262"/>
      <c r="H30" s="544">
        <f>IFERROR(VLOOKUP(C30,SYMMAR2025!$A:$G,7,0),0)</f>
        <v>0</v>
      </c>
      <c r="I30" s="122"/>
      <c r="J30" s="122"/>
      <c r="K30" s="548"/>
    </row>
    <row r="31" spans="2:13" ht="12" customHeight="1" x14ac:dyDescent="0.25">
      <c r="B31" s="529"/>
      <c r="C31" s="542">
        <v>5360</v>
      </c>
      <c r="D31" s="543" t="s">
        <v>381</v>
      </c>
      <c r="E31" s="541" t="s">
        <v>486</v>
      </c>
      <c r="F31" s="544">
        <f>IFERROR(VLOOKUP(C31,'SYMMAR 2026'!$A:$G, 7,0),0)</f>
        <v>1309801226.3299999</v>
      </c>
      <c r="G31" s="262"/>
      <c r="H31" s="544">
        <f>IFERROR(VLOOKUP(C31,SYMMAR2025!$A:$G,7,0),0)</f>
        <v>1131981713.9000001</v>
      </c>
      <c r="I31" s="264"/>
      <c r="J31" s="264">
        <f>+F32-H32</f>
        <v>324761150.94000006</v>
      </c>
      <c r="K31" s="540"/>
      <c r="L31" s="3"/>
    </row>
    <row r="32" spans="2:13" ht="12" customHeight="1" x14ac:dyDescent="0.25">
      <c r="B32" s="529"/>
      <c r="C32" s="542">
        <v>5366</v>
      </c>
      <c r="D32" s="543" t="s">
        <v>382</v>
      </c>
      <c r="E32" s="541" t="s">
        <v>486</v>
      </c>
      <c r="F32" s="544">
        <f>IFERROR(VLOOKUP(C32,'SYMMAR 2026'!$A:$G, 7,0),0)</f>
        <v>1578424158.71</v>
      </c>
      <c r="G32" s="262"/>
      <c r="H32" s="544">
        <f>IFERROR(VLOOKUP(C32,SYMMAR2025!$A:$G,7,0),0)</f>
        <v>1253663007.77</v>
      </c>
      <c r="I32" s="264"/>
      <c r="J32" s="264">
        <f>+F33-H33</f>
        <v>6820574846.7699995</v>
      </c>
      <c r="K32" s="540"/>
      <c r="M32" s="3"/>
    </row>
    <row r="33" spans="2:11" ht="12" customHeight="1" x14ac:dyDescent="0.25">
      <c r="B33" s="529"/>
      <c r="C33" s="542">
        <v>5368</v>
      </c>
      <c r="D33" s="543" t="s">
        <v>383</v>
      </c>
      <c r="E33" s="541" t="s">
        <v>486</v>
      </c>
      <c r="F33" s="544">
        <f>IFERROR(VLOOKUP(C33,'SYMMAR 2026'!$A:$G, 7,0),0)</f>
        <v>6891338564.2299995</v>
      </c>
      <c r="G33" s="262"/>
      <c r="H33" s="544">
        <f>IFERROR(VLOOKUP(C33,SYMMAR2025!$A:$G,7,0),0)</f>
        <v>70763717.459999993</v>
      </c>
      <c r="I33" s="264"/>
      <c r="J33" s="264"/>
      <c r="K33" s="540"/>
    </row>
    <row r="34" spans="2:11" ht="12" customHeight="1" x14ac:dyDescent="0.25">
      <c r="B34" s="529"/>
      <c r="C34" s="542"/>
      <c r="D34" s="543"/>
      <c r="E34" s="539"/>
      <c r="F34" s="544"/>
      <c r="G34" s="262"/>
      <c r="H34" s="262"/>
      <c r="I34" s="264"/>
      <c r="J34" s="261" t="e">
        <f>+#REF!-#REF!</f>
        <v>#REF!</v>
      </c>
      <c r="K34" s="540"/>
    </row>
    <row r="35" spans="2:11" ht="12" customHeight="1" x14ac:dyDescent="0.25">
      <c r="B35" s="529"/>
      <c r="C35" s="537">
        <v>54</v>
      </c>
      <c r="D35" s="538" t="s">
        <v>194</v>
      </c>
      <c r="E35" s="541" t="s">
        <v>486</v>
      </c>
      <c r="F35" s="267">
        <f>SUM(F36:F37)</f>
        <v>0</v>
      </c>
      <c r="G35" s="260"/>
      <c r="H35" s="267">
        <f>SUM(H36:H37)</f>
        <v>0</v>
      </c>
      <c r="I35" s="264"/>
      <c r="J35" s="265"/>
      <c r="K35" s="540"/>
    </row>
    <row r="36" spans="2:11" ht="12" customHeight="1" x14ac:dyDescent="0.25">
      <c r="B36" s="529"/>
      <c r="C36" s="542">
        <v>5424</v>
      </c>
      <c r="D36" s="543" t="s">
        <v>417</v>
      </c>
      <c r="E36" s="539"/>
      <c r="F36" s="544">
        <f>IFERROR(VLOOKUP(C36,'SYMMAR 2026'!$A:$G, 7,0),0)</f>
        <v>0</v>
      </c>
      <c r="G36" s="262"/>
      <c r="H36" s="544">
        <f>IFERROR(VLOOKUP(C36,SYMMAR2025!$A:$G,7,0),0)</f>
        <v>0</v>
      </c>
      <c r="I36" s="264"/>
      <c r="J36" s="265"/>
      <c r="K36" s="540"/>
    </row>
    <row r="37" spans="2:11" ht="12" customHeight="1" x14ac:dyDescent="0.25">
      <c r="B37" s="529"/>
      <c r="C37" s="542"/>
      <c r="D37" s="543"/>
      <c r="E37" s="539"/>
      <c r="F37" s="544"/>
      <c r="G37" s="262"/>
      <c r="H37" s="262"/>
      <c r="I37" s="264"/>
      <c r="J37" s="265"/>
      <c r="K37" s="540"/>
    </row>
    <row r="38" spans="2:11" s="4" customFormat="1" ht="12" customHeight="1" x14ac:dyDescent="0.25">
      <c r="B38" s="549"/>
      <c r="C38" s="537">
        <v>57</v>
      </c>
      <c r="D38" s="538" t="s">
        <v>384</v>
      </c>
      <c r="E38" s="541"/>
      <c r="F38" s="267">
        <f>SUM(F39:F40)</f>
        <v>192034745</v>
      </c>
      <c r="G38" s="260"/>
      <c r="H38" s="267">
        <f>SUM(H39:H40)</f>
        <v>28760104</v>
      </c>
      <c r="I38" s="550"/>
      <c r="J38" s="264">
        <f>+F39-H39</f>
        <v>163274641</v>
      </c>
      <c r="K38" s="540"/>
    </row>
    <row r="39" spans="2:11" s="4" customFormat="1" ht="12" customHeight="1" x14ac:dyDescent="0.25">
      <c r="B39" s="549"/>
      <c r="C39" s="542">
        <v>5720</v>
      </c>
      <c r="D39" s="543" t="s">
        <v>385</v>
      </c>
      <c r="E39" s="541" t="s">
        <v>486</v>
      </c>
      <c r="F39" s="544">
        <f>IFERROR(VLOOKUP(C39,'SYMMAR 2026'!$A:$G, 7,0),0)</f>
        <v>192034745</v>
      </c>
      <c r="G39" s="262"/>
      <c r="H39" s="544">
        <f>IFERROR(VLOOKUP(C39,SYMMAR2025!$A:$G,7,0),0)</f>
        <v>28760104</v>
      </c>
      <c r="I39" s="96"/>
      <c r="J39" s="96"/>
      <c r="K39" s="540"/>
    </row>
    <row r="40" spans="2:11" s="4" customFormat="1" ht="12" customHeight="1" x14ac:dyDescent="0.25">
      <c r="B40" s="549"/>
      <c r="C40" s="542">
        <v>5722</v>
      </c>
      <c r="D40" s="543" t="s">
        <v>370</v>
      </c>
      <c r="E40" s="539"/>
      <c r="F40" s="544">
        <f>IFERROR(VLOOKUP(C40,'SYMMAR 2026'!$A:$G, 7,0),0)</f>
        <v>0</v>
      </c>
      <c r="G40" s="262"/>
      <c r="H40" s="544">
        <f>IFERROR(VLOOKUP(C40,SYMMAR2025!$A:$G,7,0),0)</f>
        <v>0</v>
      </c>
      <c r="I40" s="96"/>
      <c r="J40" s="96"/>
      <c r="K40" s="540"/>
    </row>
    <row r="41" spans="2:11" s="4" customFormat="1" ht="12" customHeight="1" x14ac:dyDescent="0.25">
      <c r="B41" s="549"/>
      <c r="C41" s="542"/>
      <c r="D41" s="543"/>
      <c r="E41" s="539"/>
      <c r="F41" s="544"/>
      <c r="G41" s="544"/>
      <c r="H41" s="262"/>
      <c r="I41" s="265"/>
      <c r="J41" s="261">
        <f>+F42-H42</f>
        <v>-32049059116.210007</v>
      </c>
      <c r="K41" s="540"/>
    </row>
    <row r="42" spans="2:11" s="4" customFormat="1" ht="12" customHeight="1" x14ac:dyDescent="0.25">
      <c r="B42" s="549"/>
      <c r="C42" s="537"/>
      <c r="D42" s="538" t="s">
        <v>358</v>
      </c>
      <c r="E42" s="541"/>
      <c r="F42" s="267">
        <f>+F5-F17</f>
        <v>-11205940830.529999</v>
      </c>
      <c r="G42" s="260"/>
      <c r="H42" s="259">
        <f>+H5-H17</f>
        <v>20843118285.680008</v>
      </c>
      <c r="I42" s="264"/>
      <c r="J42" s="264"/>
      <c r="K42" s="540"/>
    </row>
    <row r="43" spans="2:11" s="4" customFormat="1" ht="12" customHeight="1" x14ac:dyDescent="0.25">
      <c r="B43" s="549"/>
      <c r="C43" s="537"/>
      <c r="D43" s="543"/>
      <c r="E43" s="539"/>
      <c r="F43" s="262"/>
      <c r="G43" s="262"/>
      <c r="H43" s="262"/>
      <c r="I43" s="264"/>
      <c r="J43" s="264"/>
      <c r="K43" s="540"/>
    </row>
    <row r="44" spans="2:11" s="4" customFormat="1" ht="12" customHeight="1" x14ac:dyDescent="0.25">
      <c r="B44" s="549"/>
      <c r="C44" s="537"/>
      <c r="D44" s="543"/>
      <c r="E44" s="539"/>
      <c r="F44" s="262"/>
      <c r="G44" s="262"/>
      <c r="H44" s="262"/>
      <c r="I44" s="264"/>
      <c r="J44" s="264"/>
      <c r="K44" s="540"/>
    </row>
    <row r="45" spans="2:11" s="4" customFormat="1" ht="12" customHeight="1" x14ac:dyDescent="0.25">
      <c r="B45" s="549"/>
      <c r="C45" s="537"/>
      <c r="D45" s="538" t="s">
        <v>359</v>
      </c>
      <c r="E45" s="541"/>
      <c r="F45" s="259">
        <f>+F46</f>
        <v>429255534.69</v>
      </c>
      <c r="G45" s="260"/>
      <c r="H45" s="259">
        <f>+H46</f>
        <v>5101162916.7299995</v>
      </c>
      <c r="I45" s="264"/>
      <c r="J45" s="264"/>
      <c r="K45" s="540"/>
    </row>
    <row r="46" spans="2:11" s="4" customFormat="1" ht="12" customHeight="1" x14ac:dyDescent="0.25">
      <c r="B46" s="549"/>
      <c r="C46" s="537">
        <v>48</v>
      </c>
      <c r="D46" s="538" t="s">
        <v>202</v>
      </c>
      <c r="E46" s="539"/>
      <c r="F46" s="551">
        <f>SUM(F47:F50)</f>
        <v>429255534.69</v>
      </c>
      <c r="G46" s="262"/>
      <c r="H46" s="551">
        <f>SUM(H47:H51)</f>
        <v>5101162916.7299995</v>
      </c>
      <c r="I46" s="264"/>
      <c r="J46" s="264"/>
      <c r="K46" s="540"/>
    </row>
    <row r="47" spans="2:11" s="4" customFormat="1" ht="12" customHeight="1" x14ac:dyDescent="0.25">
      <c r="B47" s="549"/>
      <c r="C47" s="542">
        <v>4802</v>
      </c>
      <c r="D47" s="543" t="s">
        <v>424</v>
      </c>
      <c r="E47" s="541" t="s">
        <v>373</v>
      </c>
      <c r="F47" s="544">
        <f>IFERROR(VLOOKUP(C47,'SYMMAR 2026'!$A:$G, 7,0),0)</f>
        <v>82850097.5</v>
      </c>
      <c r="G47" s="262"/>
      <c r="H47" s="544">
        <f>IFERROR(VLOOKUP(C47,SYMMAR2025!$A:$G,7,0),0)</f>
        <v>86673498.469999999</v>
      </c>
      <c r="I47" s="264"/>
      <c r="J47" s="264"/>
      <c r="K47" s="540"/>
    </row>
    <row r="48" spans="2:11" s="4" customFormat="1" ht="12" customHeight="1" x14ac:dyDescent="0.25">
      <c r="B48" s="549"/>
      <c r="C48" s="542">
        <v>4808</v>
      </c>
      <c r="D48" s="543" t="s">
        <v>386</v>
      </c>
      <c r="E48" s="541" t="s">
        <v>373</v>
      </c>
      <c r="F48" s="544">
        <f>IFERROR(VLOOKUP(C48,'SYMMAR 2026'!$A:$G, 7,0),0)</f>
        <v>110797886.75</v>
      </c>
      <c r="G48" s="262"/>
      <c r="H48" s="544">
        <f>IFERROR(VLOOKUP(C48,SYMMAR2025!$A:$G,7,0),0)</f>
        <v>210829026.77000001</v>
      </c>
      <c r="I48" s="264"/>
      <c r="J48" s="264"/>
      <c r="K48" s="540"/>
    </row>
    <row r="49" spans="2:11" s="4" customFormat="1" ht="12" customHeight="1" x14ac:dyDescent="0.25">
      <c r="B49" s="549"/>
      <c r="C49" s="542">
        <v>4830</v>
      </c>
      <c r="D49" s="543" t="s">
        <v>436</v>
      </c>
      <c r="E49" s="541" t="s">
        <v>373</v>
      </c>
      <c r="F49" s="544">
        <f>IFERROR(VLOOKUP(C49,'SYMMAR 2026'!$A:$G, 7,0),0)</f>
        <v>0</v>
      </c>
      <c r="G49" s="262"/>
      <c r="H49" s="544">
        <f>IFERROR(VLOOKUP(C49,SYMMAR2025!$A:$G,7,0),0)</f>
        <v>0</v>
      </c>
      <c r="I49" s="264"/>
      <c r="J49" s="264"/>
      <c r="K49" s="540"/>
    </row>
    <row r="50" spans="2:11" s="4" customFormat="1" ht="12" customHeight="1" x14ac:dyDescent="0.25">
      <c r="B50" s="549"/>
      <c r="C50" s="542">
        <v>4831</v>
      </c>
      <c r="D50" s="543" t="s">
        <v>457</v>
      </c>
      <c r="E50" s="541" t="s">
        <v>373</v>
      </c>
      <c r="F50" s="544">
        <f>IFERROR(VLOOKUP(C50,'SYMMAR 2026'!$A:$G, 7,0),0)</f>
        <v>235607550.44</v>
      </c>
      <c r="G50" s="262"/>
      <c r="H50" s="544">
        <f>IFERROR(VLOOKUP(C50,SYMMAR2025!$A:$G,7,0),0)</f>
        <v>4803660391.4899998</v>
      </c>
      <c r="I50" s="264"/>
      <c r="J50" s="264"/>
      <c r="K50" s="540"/>
    </row>
    <row r="51" spans="2:11" s="4" customFormat="1" ht="12" customHeight="1" x14ac:dyDescent="0.25">
      <c r="B51" s="549"/>
      <c r="C51" s="537"/>
      <c r="D51" s="543"/>
      <c r="E51" s="539"/>
      <c r="F51" s="262"/>
      <c r="G51" s="262"/>
      <c r="H51" s="262"/>
      <c r="I51" s="264"/>
      <c r="J51" s="264"/>
      <c r="K51" s="540"/>
    </row>
    <row r="52" spans="2:11" s="4" customFormat="1" ht="12" customHeight="1" x14ac:dyDescent="0.25">
      <c r="B52" s="549"/>
      <c r="C52" s="537"/>
      <c r="D52" s="538" t="s">
        <v>387</v>
      </c>
      <c r="E52" s="539"/>
      <c r="F52" s="262"/>
      <c r="G52" s="262"/>
      <c r="H52" s="262"/>
      <c r="I52" s="265"/>
      <c r="J52" s="261">
        <f>+F53-H53</f>
        <v>-32813479.579999998</v>
      </c>
      <c r="K52" s="548"/>
    </row>
    <row r="53" spans="2:11" s="4" customFormat="1" ht="12" customHeight="1" x14ac:dyDescent="0.25">
      <c r="B53" s="549"/>
      <c r="C53" s="537">
        <v>58</v>
      </c>
      <c r="D53" s="538" t="s">
        <v>234</v>
      </c>
      <c r="E53" s="541"/>
      <c r="F53" s="259">
        <f>SUM(F54:F56)</f>
        <v>71991418.659999996</v>
      </c>
      <c r="G53" s="260"/>
      <c r="H53" s="259">
        <f>SUM(H54:H56)</f>
        <v>104804898.23999999</v>
      </c>
      <c r="I53" s="264"/>
      <c r="J53" s="264" t="e">
        <f>+#REF!-#REF!</f>
        <v>#REF!</v>
      </c>
      <c r="K53" s="552"/>
    </row>
    <row r="54" spans="2:11" s="4" customFormat="1" ht="12" customHeight="1" x14ac:dyDescent="0.25">
      <c r="B54" s="549"/>
      <c r="C54" s="542">
        <v>5804</v>
      </c>
      <c r="D54" s="543" t="s">
        <v>424</v>
      </c>
      <c r="E54" s="541" t="s">
        <v>486</v>
      </c>
      <c r="F54" s="262">
        <f>IFERROR(VLOOKUP(C54,'SYMMAR 2026'!$A:$G, 7,0),0)</f>
        <v>0</v>
      </c>
      <c r="G54" s="260"/>
      <c r="H54" s="544">
        <f>IFERROR(VLOOKUP(C54,SYMMAR2025!$A:$G,7,0),0)</f>
        <v>0</v>
      </c>
      <c r="I54" s="264"/>
      <c r="J54" s="264"/>
      <c r="K54" s="552"/>
    </row>
    <row r="55" spans="2:11" s="4" customFormat="1" ht="12" customHeight="1" x14ac:dyDescent="0.25">
      <c r="B55" s="549"/>
      <c r="C55" s="542">
        <v>5802</v>
      </c>
      <c r="D55" s="543" t="s">
        <v>123</v>
      </c>
      <c r="E55" s="541" t="s">
        <v>486</v>
      </c>
      <c r="F55" s="262">
        <f>IFERROR(VLOOKUP(C55,'SYMMAR 2026'!$A:$G, 7,0),0)</f>
        <v>0</v>
      </c>
      <c r="G55" s="260"/>
      <c r="H55" s="544">
        <f>IFERROR(VLOOKUP(C55,SYMMAR2025!$A:$G,7,0),0)</f>
        <v>0</v>
      </c>
      <c r="I55" s="264"/>
      <c r="J55" s="264"/>
      <c r="K55" s="552"/>
    </row>
    <row r="56" spans="2:11" s="4" customFormat="1" ht="12" customHeight="1" x14ac:dyDescent="0.25">
      <c r="B56" s="549"/>
      <c r="C56" s="542">
        <v>5890</v>
      </c>
      <c r="D56" s="543" t="s">
        <v>388</v>
      </c>
      <c r="E56" s="541" t="s">
        <v>486</v>
      </c>
      <c r="F56" s="544">
        <f>IFERROR(VLOOKUP(C56,'SYMMAR 2026'!$A:$G, 7,0),0)</f>
        <v>71991418.659999996</v>
      </c>
      <c r="G56" s="262"/>
      <c r="H56" s="544">
        <f>IFERROR(VLOOKUP(C56,SYMMAR2025!$A:$G,7,0),0)</f>
        <v>104804898.23999999</v>
      </c>
      <c r="I56" s="264"/>
      <c r="J56" s="264"/>
      <c r="K56" s="540"/>
    </row>
    <row r="57" spans="2:11" ht="12" customHeight="1" x14ac:dyDescent="0.25">
      <c r="B57" s="529"/>
      <c r="C57" s="537"/>
      <c r="D57" s="543"/>
      <c r="E57" s="539"/>
      <c r="F57" s="262">
        <f>IFERROR(VLOOKUP(C57,'SYMMAR 2026'!$A:$G, 7,0),0)</f>
        <v>0</v>
      </c>
      <c r="G57" s="262"/>
      <c r="H57" s="262">
        <f>IFERROR(VLOOKUP(C57,SYMMAR2025!$A:$G,7,0),0)</f>
        <v>0</v>
      </c>
      <c r="I57" s="264"/>
      <c r="J57" s="264"/>
      <c r="K57" s="540"/>
    </row>
    <row r="58" spans="2:11" ht="12" customHeight="1" x14ac:dyDescent="0.25">
      <c r="B58" s="529"/>
      <c r="C58" s="537"/>
      <c r="D58" s="543"/>
      <c r="E58" s="539"/>
      <c r="F58" s="262"/>
      <c r="G58" s="262"/>
      <c r="H58" s="262"/>
      <c r="I58" s="264"/>
      <c r="J58" s="263"/>
      <c r="K58" s="540"/>
    </row>
    <row r="59" spans="2:11" ht="12" customHeight="1" x14ac:dyDescent="0.25">
      <c r="B59" s="529"/>
      <c r="C59" s="537"/>
      <c r="D59" s="538" t="s">
        <v>363</v>
      </c>
      <c r="E59" s="539"/>
      <c r="F59" s="259">
        <f>+F45-F53</f>
        <v>357264116.02999997</v>
      </c>
      <c r="G59" s="260"/>
      <c r="H59" s="259">
        <f>+H45-H53</f>
        <v>4996358018.4899998</v>
      </c>
      <c r="I59" s="264"/>
      <c r="J59" s="264"/>
      <c r="K59" s="540"/>
    </row>
    <row r="60" spans="2:11" ht="12" customHeight="1" x14ac:dyDescent="0.25">
      <c r="B60" s="529"/>
      <c r="C60" s="537"/>
      <c r="D60" s="543"/>
      <c r="E60" s="539"/>
      <c r="F60" s="262"/>
      <c r="G60" s="262"/>
      <c r="H60" s="262"/>
      <c r="I60" s="264"/>
      <c r="J60" s="264"/>
      <c r="K60" s="540"/>
    </row>
    <row r="61" spans="2:11" ht="12" customHeight="1" thickBot="1" x14ac:dyDescent="0.3">
      <c r="B61" s="529"/>
      <c r="C61" s="537"/>
      <c r="D61" s="543"/>
      <c r="E61" s="539"/>
      <c r="F61" s="262"/>
      <c r="G61" s="262"/>
      <c r="H61" s="262"/>
      <c r="I61" s="265"/>
      <c r="J61" s="307">
        <f>+F62-H62</f>
        <v>-36688153018.670006</v>
      </c>
      <c r="K61" s="540"/>
    </row>
    <row r="62" spans="2:11" ht="12" customHeight="1" thickTop="1" thickBot="1" x14ac:dyDescent="0.3">
      <c r="B62" s="529"/>
      <c r="C62" s="537"/>
      <c r="D62" s="538" t="s">
        <v>364</v>
      </c>
      <c r="E62" s="541"/>
      <c r="F62" s="266">
        <f>+F42+F59</f>
        <v>-10848676714.499998</v>
      </c>
      <c r="G62" s="260"/>
      <c r="H62" s="266">
        <f>+H42+H59</f>
        <v>25839476304.170006</v>
      </c>
      <c r="I62" s="265"/>
      <c r="J62" s="265"/>
      <c r="K62" s="540"/>
    </row>
    <row r="63" spans="2:11" ht="12" customHeight="1" thickTop="1" x14ac:dyDescent="0.25">
      <c r="B63" s="553"/>
      <c r="C63" s="308"/>
      <c r="D63" s="309"/>
      <c r="E63" s="310"/>
      <c r="F63" s="258"/>
      <c r="G63" s="311"/>
      <c r="H63" s="311"/>
      <c r="I63" s="312"/>
      <c r="J63" s="312"/>
      <c r="K63" s="554"/>
    </row>
    <row r="64" spans="2:11" ht="12" customHeight="1" x14ac:dyDescent="0.25">
      <c r="B64" s="555"/>
      <c r="C64" s="301"/>
      <c r="D64" s="302"/>
      <c r="E64" s="303"/>
      <c r="F64" s="304"/>
      <c r="G64" s="304"/>
      <c r="H64" s="304"/>
      <c r="I64" s="302"/>
      <c r="J64" s="302"/>
      <c r="K64" s="556"/>
    </row>
    <row r="65" spans="2:11" ht="12" customHeight="1" x14ac:dyDescent="0.25">
      <c r="B65" s="529"/>
      <c r="C65" s="530"/>
      <c r="D65" s="533"/>
      <c r="E65" s="557"/>
      <c r="F65" s="535"/>
      <c r="G65" s="535"/>
      <c r="H65" s="535"/>
      <c r="I65" s="533"/>
      <c r="J65" s="533"/>
      <c r="K65" s="558"/>
    </row>
    <row r="66" spans="2:11" ht="12" customHeight="1" x14ac:dyDescent="0.25">
      <c r="B66" s="529"/>
      <c r="C66" s="530"/>
      <c r="D66" s="533"/>
      <c r="E66" s="557"/>
      <c r="F66" s="535"/>
      <c r="G66" s="535"/>
      <c r="H66" s="535"/>
      <c r="I66" s="533"/>
      <c r="J66" s="533"/>
      <c r="K66" s="558"/>
    </row>
    <row r="67" spans="2:11" ht="12" customHeight="1" x14ac:dyDescent="0.25">
      <c r="B67" s="529"/>
      <c r="C67" s="530"/>
      <c r="D67" s="533"/>
      <c r="E67" s="557"/>
      <c r="F67" s="535"/>
      <c r="G67" s="535"/>
      <c r="H67" s="535"/>
      <c r="I67" s="533"/>
      <c r="J67" s="533"/>
      <c r="K67" s="558"/>
    </row>
    <row r="68" spans="2:11" ht="12" customHeight="1" x14ac:dyDescent="0.25">
      <c r="B68" s="529"/>
      <c r="C68" s="530"/>
      <c r="D68" s="533"/>
      <c r="E68" s="557"/>
      <c r="F68" s="559"/>
      <c r="G68" s="559"/>
      <c r="H68" s="559"/>
      <c r="I68" s="533"/>
      <c r="J68" s="533"/>
      <c r="K68" s="532"/>
    </row>
    <row r="69" spans="2:11" s="313" customFormat="1" ht="12.75" x14ac:dyDescent="0.2">
      <c r="B69" s="560" t="s">
        <v>307</v>
      </c>
      <c r="C69" s="561"/>
      <c r="D69" s="561"/>
      <c r="E69" s="561"/>
      <c r="F69" s="562" t="s">
        <v>449</v>
      </c>
      <c r="G69" s="562"/>
      <c r="H69" s="562"/>
      <c r="I69" s="562"/>
      <c r="J69" s="562"/>
      <c r="K69" s="563"/>
    </row>
    <row r="70" spans="2:11" s="27" customFormat="1" ht="12" x14ac:dyDescent="0.2">
      <c r="B70" s="564" t="s">
        <v>450</v>
      </c>
      <c r="C70" s="565"/>
      <c r="D70" s="565"/>
      <c r="E70" s="565"/>
      <c r="F70" s="566" t="s">
        <v>451</v>
      </c>
      <c r="G70" s="566"/>
      <c r="H70" s="566"/>
      <c r="I70" s="566"/>
      <c r="J70" s="566"/>
      <c r="K70" s="567"/>
    </row>
    <row r="71" spans="2:11" s="27" customFormat="1" ht="12" x14ac:dyDescent="0.2">
      <c r="B71" s="564" t="s">
        <v>365</v>
      </c>
      <c r="C71" s="565"/>
      <c r="D71" s="565"/>
      <c r="E71" s="565"/>
      <c r="F71" s="568" t="s">
        <v>452</v>
      </c>
      <c r="G71" s="568"/>
      <c r="H71" s="568"/>
      <c r="I71" s="568"/>
      <c r="J71" s="568"/>
      <c r="K71" s="569"/>
    </row>
    <row r="72" spans="2:11" ht="12" customHeight="1" x14ac:dyDescent="0.25">
      <c r="B72" s="570"/>
      <c r="C72" s="543"/>
      <c r="D72" s="542"/>
      <c r="E72" s="571"/>
      <c r="F72" s="572"/>
      <c r="G72" s="573"/>
      <c r="H72" s="573"/>
      <c r="I72" s="403"/>
      <c r="J72" s="396"/>
      <c r="K72" s="540"/>
    </row>
    <row r="73" spans="2:11" ht="12" customHeight="1" x14ac:dyDescent="0.25">
      <c r="B73" s="570"/>
      <c r="C73" s="543"/>
      <c r="D73" s="542"/>
      <c r="E73" s="571"/>
      <c r="F73" s="572"/>
      <c r="G73" s="573"/>
      <c r="H73" s="573"/>
      <c r="I73" s="403"/>
      <c r="J73" s="396"/>
      <c r="K73" s="540"/>
    </row>
    <row r="74" spans="2:11" ht="12" customHeight="1" x14ac:dyDescent="0.25">
      <c r="B74" s="570"/>
      <c r="C74" s="543"/>
      <c r="D74" s="542"/>
      <c r="E74" s="571"/>
      <c r="F74" s="572"/>
      <c r="G74" s="573"/>
      <c r="H74" s="573"/>
      <c r="I74" s="403"/>
      <c r="J74" s="396"/>
      <c r="K74" s="540"/>
    </row>
    <row r="75" spans="2:11" ht="12" customHeight="1" x14ac:dyDescent="0.2">
      <c r="B75" s="570"/>
      <c r="C75" s="543"/>
      <c r="D75" s="542"/>
      <c r="E75" s="566"/>
      <c r="F75" s="566"/>
      <c r="G75" s="573"/>
      <c r="H75" s="573"/>
      <c r="I75" s="396"/>
      <c r="J75" s="396"/>
      <c r="K75" s="540"/>
    </row>
    <row r="76" spans="2:11" ht="12" x14ac:dyDescent="0.2">
      <c r="B76" s="570"/>
      <c r="C76" s="436" t="s">
        <v>308</v>
      </c>
      <c r="D76" s="436"/>
      <c r="E76" s="436"/>
      <c r="F76" s="436"/>
      <c r="G76" s="436"/>
      <c r="H76" s="436"/>
      <c r="I76" s="436"/>
      <c r="J76" s="436"/>
      <c r="K76" s="446"/>
    </row>
    <row r="77" spans="2:11" s="27" customFormat="1" ht="12" x14ac:dyDescent="0.2">
      <c r="B77" s="574"/>
      <c r="C77" s="439" t="s">
        <v>484</v>
      </c>
      <c r="D77" s="439"/>
      <c r="E77" s="439"/>
      <c r="F77" s="439"/>
      <c r="G77" s="439"/>
      <c r="H77" s="439"/>
      <c r="I77" s="439"/>
      <c r="J77" s="439"/>
      <c r="K77" s="521"/>
    </row>
    <row r="78" spans="2:11" s="26" customFormat="1" ht="12" customHeight="1" x14ac:dyDescent="0.25">
      <c r="B78" s="575"/>
      <c r="C78" s="576"/>
      <c r="D78" s="576"/>
      <c r="E78" s="531"/>
      <c r="F78" s="577"/>
      <c r="G78" s="577"/>
      <c r="H78" s="577"/>
      <c r="I78" s="576"/>
      <c r="J78" s="576"/>
      <c r="K78" s="578"/>
    </row>
    <row r="79" spans="2:11" s="4" customFormat="1" ht="12" customHeight="1" x14ac:dyDescent="0.25">
      <c r="B79" s="579"/>
      <c r="C79" s="580"/>
      <c r="D79" s="580"/>
      <c r="E79" s="581"/>
      <c r="F79" s="582"/>
      <c r="G79" s="582"/>
      <c r="H79" s="582"/>
      <c r="I79" s="582"/>
      <c r="J79" s="582"/>
      <c r="K79" s="583"/>
    </row>
  </sheetData>
  <mergeCells count="12">
    <mergeCell ref="E75:F75"/>
    <mergeCell ref="C79:D79"/>
    <mergeCell ref="F79:K79"/>
    <mergeCell ref="C1:K1"/>
    <mergeCell ref="C76:K76"/>
    <mergeCell ref="F69:K69"/>
    <mergeCell ref="F70:K70"/>
    <mergeCell ref="F71:K71"/>
    <mergeCell ref="C77:K77"/>
    <mergeCell ref="B69:E69"/>
    <mergeCell ref="B70:E70"/>
    <mergeCell ref="B71:E71"/>
  </mergeCells>
  <printOptions horizontalCentered="1"/>
  <pageMargins left="0.59055118110236227" right="0.19685039370078741" top="1.1811023622047245" bottom="0" header="0" footer="0"/>
  <pageSetup scale="7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pageSetUpPr fitToPage="1"/>
  </sheetPr>
  <dimension ref="A2:H559"/>
  <sheetViews>
    <sheetView showGridLines="0" zoomScaleNormal="100" workbookViewId="0">
      <selection activeCell="D19" sqref="D19"/>
    </sheetView>
  </sheetViews>
  <sheetFormatPr baseColWidth="10" defaultRowHeight="15" x14ac:dyDescent="0.25"/>
  <cols>
    <col min="1" max="1" width="25.28515625" style="22" bestFit="1" customWidth="1"/>
    <col min="2" max="2" width="3" style="22" bestFit="1" customWidth="1"/>
    <col min="3" max="3" width="45.7109375" style="22" bestFit="1" customWidth="1"/>
    <col min="4" max="4" width="20.140625" style="21" bestFit="1" customWidth="1"/>
    <col min="5" max="5" width="19.42578125" style="21" bestFit="1" customWidth="1"/>
    <col min="6" max="6" width="20" style="21" bestFit="1" customWidth="1"/>
    <col min="7" max="7" width="20.140625" style="21" bestFit="1" customWidth="1"/>
    <col min="8" max="8" width="16.5703125" style="22" bestFit="1" customWidth="1"/>
    <col min="9" max="16384" width="11.42578125" style="22"/>
  </cols>
  <sheetData>
    <row r="2" spans="1:8" x14ac:dyDescent="0.25">
      <c r="A2" s="335" t="s">
        <v>0</v>
      </c>
      <c r="B2" s="335"/>
      <c r="C2" s="342" t="s">
        <v>1</v>
      </c>
    </row>
    <row r="3" spans="1:8" x14ac:dyDescent="0.25">
      <c r="A3" s="336" t="s">
        <v>2</v>
      </c>
      <c r="B3" s="336"/>
      <c r="C3" s="343" t="s">
        <v>3</v>
      </c>
    </row>
    <row r="4" spans="1:8" x14ac:dyDescent="0.25">
      <c r="A4" s="336" t="s">
        <v>4</v>
      </c>
      <c r="B4" s="336"/>
      <c r="C4" s="343" t="s">
        <v>266</v>
      </c>
    </row>
    <row r="5" spans="1:8" x14ac:dyDescent="0.25">
      <c r="A5" s="336" t="s">
        <v>5</v>
      </c>
      <c r="B5" s="336"/>
      <c r="C5" s="343" t="s">
        <v>491</v>
      </c>
    </row>
    <row r="6" spans="1:8" x14ac:dyDescent="0.25">
      <c r="A6" s="336" t="s">
        <v>6</v>
      </c>
      <c r="B6" s="336"/>
      <c r="C6" s="343" t="s">
        <v>490</v>
      </c>
    </row>
    <row r="7" spans="1:8" x14ac:dyDescent="0.25">
      <c r="A7" s="336" t="s">
        <v>7</v>
      </c>
      <c r="B7" s="336"/>
      <c r="C7" s="343" t="s">
        <v>489</v>
      </c>
    </row>
    <row r="8" spans="1:8" x14ac:dyDescent="0.25">
      <c r="A8" s="336"/>
      <c r="B8" s="336"/>
      <c r="C8" s="343"/>
    </row>
    <row r="9" spans="1:8" s="338" customFormat="1" ht="14.25" customHeight="1" x14ac:dyDescent="0.25">
      <c r="A9" s="337" t="s">
        <v>8</v>
      </c>
      <c r="B9" s="337"/>
      <c r="C9" s="344" t="s">
        <v>9</v>
      </c>
      <c r="D9" s="339" t="s">
        <v>10</v>
      </c>
      <c r="E9" s="339" t="s">
        <v>11</v>
      </c>
      <c r="F9" s="339" t="s">
        <v>12</v>
      </c>
      <c r="G9" s="339" t="s">
        <v>13</v>
      </c>
    </row>
    <row r="10" spans="1:8" x14ac:dyDescent="0.25">
      <c r="A10" s="336" t="s">
        <v>14</v>
      </c>
      <c r="B10" s="30">
        <f t="shared" ref="B10:B73" si="0">LEN(A10)</f>
        <v>1</v>
      </c>
      <c r="C10" s="343" t="s">
        <v>15</v>
      </c>
      <c r="D10" s="340">
        <v>242363826835.76999</v>
      </c>
      <c r="E10" s="340">
        <v>39387250263.599998</v>
      </c>
      <c r="F10" s="340">
        <v>36834441587.019997</v>
      </c>
      <c r="G10" s="340">
        <v>244916635512.35001</v>
      </c>
      <c r="H10" s="21"/>
    </row>
    <row r="11" spans="1:8" x14ac:dyDescent="0.25">
      <c r="A11" s="336">
        <v>11</v>
      </c>
      <c r="B11" s="30">
        <f t="shared" si="0"/>
        <v>2</v>
      </c>
      <c r="C11" s="343" t="s">
        <v>16</v>
      </c>
      <c r="D11" s="340">
        <v>0</v>
      </c>
      <c r="E11" s="340">
        <v>24409862577</v>
      </c>
      <c r="F11" s="340">
        <v>23981497674</v>
      </c>
      <c r="G11" s="340">
        <v>428364903</v>
      </c>
    </row>
    <row r="12" spans="1:8" x14ac:dyDescent="0.25">
      <c r="A12" s="336">
        <v>1110</v>
      </c>
      <c r="B12" s="30">
        <f t="shared" si="0"/>
        <v>4</v>
      </c>
      <c r="C12" s="343" t="s">
        <v>18</v>
      </c>
      <c r="D12" s="340">
        <v>0</v>
      </c>
      <c r="E12" s="340">
        <v>24409862577</v>
      </c>
      <c r="F12" s="340">
        <v>23981497674</v>
      </c>
      <c r="G12" s="340">
        <v>428364903</v>
      </c>
    </row>
    <row r="13" spans="1:8" x14ac:dyDescent="0.25">
      <c r="A13" s="336">
        <v>111005</v>
      </c>
      <c r="B13" s="30">
        <f t="shared" si="0"/>
        <v>6</v>
      </c>
      <c r="C13" s="343" t="s">
        <v>17</v>
      </c>
      <c r="D13" s="340">
        <v>0</v>
      </c>
      <c r="E13" s="340">
        <v>24409862577</v>
      </c>
      <c r="F13" s="340">
        <v>23981497674</v>
      </c>
      <c r="G13" s="340">
        <v>428364903</v>
      </c>
    </row>
    <row r="14" spans="1:8" x14ac:dyDescent="0.25">
      <c r="A14" s="336">
        <v>111005001</v>
      </c>
      <c r="B14" s="30">
        <f t="shared" si="0"/>
        <v>9</v>
      </c>
      <c r="C14" s="343" t="s">
        <v>17</v>
      </c>
      <c r="D14" s="340">
        <v>0</v>
      </c>
      <c r="E14" s="340">
        <v>24409862577</v>
      </c>
      <c r="F14" s="340">
        <v>23981497674</v>
      </c>
      <c r="G14" s="340">
        <v>428364903</v>
      </c>
    </row>
    <row r="15" spans="1:8" x14ac:dyDescent="0.25">
      <c r="A15" s="336">
        <v>13</v>
      </c>
      <c r="B15" s="30">
        <f t="shared" si="0"/>
        <v>2</v>
      </c>
      <c r="C15" s="343" t="s">
        <v>19</v>
      </c>
      <c r="D15" s="340">
        <v>327065222.33999997</v>
      </c>
      <c r="E15" s="340">
        <v>879159793.75999999</v>
      </c>
      <c r="F15" s="340">
        <v>805116195.51999998</v>
      </c>
      <c r="G15" s="340">
        <v>401108820.57999998</v>
      </c>
    </row>
    <row r="16" spans="1:8" x14ac:dyDescent="0.25">
      <c r="A16" s="336">
        <v>1311</v>
      </c>
      <c r="B16" s="30">
        <f t="shared" si="0"/>
        <v>4</v>
      </c>
      <c r="C16" s="343" t="s">
        <v>20</v>
      </c>
      <c r="D16" s="340">
        <v>0</v>
      </c>
      <c r="E16" s="340">
        <v>2636889</v>
      </c>
      <c r="F16" s="340">
        <v>2636889</v>
      </c>
      <c r="G16" s="340">
        <v>0</v>
      </c>
    </row>
    <row r="17" spans="1:7" x14ac:dyDescent="0.25">
      <c r="A17" s="336">
        <v>131101</v>
      </c>
      <c r="B17" s="30">
        <f t="shared" si="0"/>
        <v>6</v>
      </c>
      <c r="C17" s="343" t="s">
        <v>21</v>
      </c>
      <c r="D17" s="340">
        <v>0</v>
      </c>
      <c r="E17" s="340">
        <v>2636889</v>
      </c>
      <c r="F17" s="340">
        <v>2636889</v>
      </c>
      <c r="G17" s="340">
        <v>0</v>
      </c>
    </row>
    <row r="18" spans="1:7" x14ac:dyDescent="0.25">
      <c r="A18" s="336">
        <v>131101001</v>
      </c>
      <c r="B18" s="30">
        <f t="shared" si="0"/>
        <v>9</v>
      </c>
      <c r="C18" s="343" t="s">
        <v>21</v>
      </c>
      <c r="D18" s="340">
        <v>0</v>
      </c>
      <c r="E18" s="340">
        <v>2636889</v>
      </c>
      <c r="F18" s="340">
        <v>2636889</v>
      </c>
      <c r="G18" s="340">
        <v>0</v>
      </c>
    </row>
    <row r="19" spans="1:7" x14ac:dyDescent="0.25">
      <c r="A19" s="336">
        <v>1337</v>
      </c>
      <c r="B19" s="30">
        <f t="shared" si="0"/>
        <v>4</v>
      </c>
      <c r="C19" s="343" t="s">
        <v>22</v>
      </c>
      <c r="D19" s="340">
        <v>0</v>
      </c>
      <c r="E19" s="340">
        <v>4115300</v>
      </c>
      <c r="F19" s="340">
        <v>4115300</v>
      </c>
      <c r="G19" s="340">
        <v>0</v>
      </c>
    </row>
    <row r="20" spans="1:7" x14ac:dyDescent="0.25">
      <c r="A20" s="336">
        <v>133712</v>
      </c>
      <c r="B20" s="30">
        <f t="shared" si="0"/>
        <v>6</v>
      </c>
      <c r="C20" s="343" t="s">
        <v>23</v>
      </c>
      <c r="D20" s="340">
        <v>0</v>
      </c>
      <c r="E20" s="340">
        <v>4115300</v>
      </c>
      <c r="F20" s="340">
        <v>4115300</v>
      </c>
      <c r="G20" s="340">
        <v>0</v>
      </c>
    </row>
    <row r="21" spans="1:7" x14ac:dyDescent="0.25">
      <c r="A21" s="336">
        <v>133712001</v>
      </c>
      <c r="B21" s="30">
        <f t="shared" si="0"/>
        <v>9</v>
      </c>
      <c r="C21" s="343" t="s">
        <v>23</v>
      </c>
      <c r="D21" s="340">
        <v>0</v>
      </c>
      <c r="E21" s="340">
        <v>4115300</v>
      </c>
      <c r="F21" s="340">
        <v>4115300</v>
      </c>
      <c r="G21" s="340">
        <v>0</v>
      </c>
    </row>
    <row r="22" spans="1:7" x14ac:dyDescent="0.25">
      <c r="A22" s="336">
        <v>1338</v>
      </c>
      <c r="B22" s="30">
        <f t="shared" si="0"/>
        <v>4</v>
      </c>
      <c r="C22" s="343" t="s">
        <v>466</v>
      </c>
      <c r="D22" s="340">
        <v>0</v>
      </c>
      <c r="E22" s="340">
        <v>10324636</v>
      </c>
      <c r="F22" s="340">
        <v>10324636</v>
      </c>
      <c r="G22" s="340">
        <v>0</v>
      </c>
    </row>
    <row r="23" spans="1:7" x14ac:dyDescent="0.25">
      <c r="A23" s="336">
        <v>133805</v>
      </c>
      <c r="B23" s="30">
        <f t="shared" si="0"/>
        <v>6</v>
      </c>
      <c r="C23" s="343" t="s">
        <v>442</v>
      </c>
      <c r="D23" s="340">
        <v>0</v>
      </c>
      <c r="E23" s="340">
        <v>10324636</v>
      </c>
      <c r="F23" s="340">
        <v>10324636</v>
      </c>
      <c r="G23" s="340">
        <v>0</v>
      </c>
    </row>
    <row r="24" spans="1:7" x14ac:dyDescent="0.25">
      <c r="A24" s="336">
        <v>133805001</v>
      </c>
      <c r="B24" s="30">
        <f t="shared" si="0"/>
        <v>9</v>
      </c>
      <c r="C24" s="343" t="s">
        <v>442</v>
      </c>
      <c r="D24" s="340">
        <v>0</v>
      </c>
      <c r="E24" s="340">
        <v>10324636</v>
      </c>
      <c r="F24" s="340">
        <v>10324636</v>
      </c>
      <c r="G24" s="340">
        <v>0</v>
      </c>
    </row>
    <row r="25" spans="1:7" x14ac:dyDescent="0.25">
      <c r="A25" s="336">
        <v>1384</v>
      </c>
      <c r="B25" s="30">
        <f t="shared" si="0"/>
        <v>4</v>
      </c>
      <c r="C25" s="343" t="s">
        <v>24</v>
      </c>
      <c r="D25" s="340">
        <v>759259927.78999996</v>
      </c>
      <c r="E25" s="340">
        <v>862082968.75999999</v>
      </c>
      <c r="F25" s="340">
        <v>788039370.51999998</v>
      </c>
      <c r="G25" s="340">
        <v>833303526.02999997</v>
      </c>
    </row>
    <row r="26" spans="1:7" x14ac:dyDescent="0.25">
      <c r="A26" s="336">
        <v>138426</v>
      </c>
      <c r="B26" s="30">
        <f t="shared" si="0"/>
        <v>6</v>
      </c>
      <c r="C26" s="343" t="s">
        <v>26</v>
      </c>
      <c r="D26" s="340">
        <v>650977573.78999996</v>
      </c>
      <c r="E26" s="340">
        <v>637827567</v>
      </c>
      <c r="F26" s="340">
        <v>489783129</v>
      </c>
      <c r="G26" s="340">
        <v>799022011.78999996</v>
      </c>
    </row>
    <row r="27" spans="1:7" x14ac:dyDescent="0.25">
      <c r="A27" s="336">
        <v>138426001</v>
      </c>
      <c r="B27" s="30">
        <f t="shared" si="0"/>
        <v>9</v>
      </c>
      <c r="C27" s="343" t="s">
        <v>26</v>
      </c>
      <c r="D27" s="340">
        <v>650977573.78999996</v>
      </c>
      <c r="E27" s="340">
        <v>637827567</v>
      </c>
      <c r="F27" s="340">
        <v>489783129</v>
      </c>
      <c r="G27" s="340">
        <v>799022011.78999996</v>
      </c>
    </row>
    <row r="28" spans="1:7" x14ac:dyDescent="0.25">
      <c r="A28" s="336">
        <v>138427</v>
      </c>
      <c r="B28" s="30">
        <f t="shared" si="0"/>
        <v>6</v>
      </c>
      <c r="C28" s="343" t="s">
        <v>27</v>
      </c>
      <c r="D28" s="340">
        <v>31280246</v>
      </c>
      <c r="E28" s="340">
        <v>0</v>
      </c>
      <c r="F28" s="340">
        <v>0</v>
      </c>
      <c r="G28" s="340">
        <v>31280246</v>
      </c>
    </row>
    <row r="29" spans="1:7" x14ac:dyDescent="0.25">
      <c r="A29" s="336">
        <v>138427001</v>
      </c>
      <c r="B29" s="30">
        <f t="shared" si="0"/>
        <v>9</v>
      </c>
      <c r="C29" s="343" t="s">
        <v>27</v>
      </c>
      <c r="D29" s="340">
        <v>31280246</v>
      </c>
      <c r="E29" s="340">
        <v>0</v>
      </c>
      <c r="F29" s="340">
        <v>0</v>
      </c>
      <c r="G29" s="340">
        <v>31280246</v>
      </c>
    </row>
    <row r="30" spans="1:7" x14ac:dyDescent="0.25">
      <c r="A30" s="336">
        <v>138439</v>
      </c>
      <c r="B30" s="30">
        <f t="shared" si="0"/>
        <v>6</v>
      </c>
      <c r="C30" s="343" t="s">
        <v>28</v>
      </c>
      <c r="D30" s="340">
        <v>74000849</v>
      </c>
      <c r="E30" s="340">
        <v>218723466.75999999</v>
      </c>
      <c r="F30" s="340">
        <v>292724306.51999998</v>
      </c>
      <c r="G30" s="340">
        <v>9.24</v>
      </c>
    </row>
    <row r="31" spans="1:7" x14ac:dyDescent="0.25">
      <c r="A31" s="336">
        <v>138439001</v>
      </c>
      <c r="B31" s="30">
        <f t="shared" si="0"/>
        <v>9</v>
      </c>
      <c r="C31" s="343" t="s">
        <v>28</v>
      </c>
      <c r="D31" s="340">
        <v>74000849</v>
      </c>
      <c r="E31" s="340">
        <v>218723466.75999999</v>
      </c>
      <c r="F31" s="340">
        <v>292724306.51999998</v>
      </c>
      <c r="G31" s="340">
        <v>9.24</v>
      </c>
    </row>
    <row r="32" spans="1:7" x14ac:dyDescent="0.25">
      <c r="A32" s="336">
        <v>138455</v>
      </c>
      <c r="B32" s="30">
        <f t="shared" si="0"/>
        <v>6</v>
      </c>
      <c r="C32" s="343" t="s">
        <v>440</v>
      </c>
      <c r="D32" s="340">
        <v>0</v>
      </c>
      <c r="E32" s="340">
        <v>5531935</v>
      </c>
      <c r="F32" s="340">
        <v>5531935</v>
      </c>
      <c r="G32" s="340">
        <v>0</v>
      </c>
    </row>
    <row r="33" spans="1:7" x14ac:dyDescent="0.25">
      <c r="A33" s="336">
        <v>138455001</v>
      </c>
      <c r="B33" s="30">
        <f t="shared" si="0"/>
        <v>9</v>
      </c>
      <c r="C33" s="343" t="s">
        <v>440</v>
      </c>
      <c r="D33" s="340">
        <v>0</v>
      </c>
      <c r="E33" s="340">
        <v>5531935</v>
      </c>
      <c r="F33" s="340">
        <v>5531935</v>
      </c>
      <c r="G33" s="340">
        <v>0</v>
      </c>
    </row>
    <row r="34" spans="1:7" x14ac:dyDescent="0.25">
      <c r="A34" s="336">
        <v>138490</v>
      </c>
      <c r="B34" s="30">
        <f t="shared" si="0"/>
        <v>6</v>
      </c>
      <c r="C34" s="343" t="s">
        <v>29</v>
      </c>
      <c r="D34" s="340">
        <v>3001259</v>
      </c>
      <c r="E34" s="340">
        <v>0</v>
      </c>
      <c r="F34" s="340">
        <v>0</v>
      </c>
      <c r="G34" s="340">
        <v>3001259</v>
      </c>
    </row>
    <row r="35" spans="1:7" x14ac:dyDescent="0.25">
      <c r="A35" s="336">
        <v>138490001</v>
      </c>
      <c r="B35" s="30">
        <f t="shared" si="0"/>
        <v>9</v>
      </c>
      <c r="C35" s="343" t="s">
        <v>29</v>
      </c>
      <c r="D35" s="340">
        <v>3001259</v>
      </c>
      <c r="E35" s="340">
        <v>0</v>
      </c>
      <c r="F35" s="340">
        <v>0</v>
      </c>
      <c r="G35" s="340">
        <v>3001259</v>
      </c>
    </row>
    <row r="36" spans="1:7" x14ac:dyDescent="0.25">
      <c r="A36" s="336">
        <v>1385</v>
      </c>
      <c r="B36" s="30">
        <f t="shared" si="0"/>
        <v>4</v>
      </c>
      <c r="C36" s="343" t="s">
        <v>394</v>
      </c>
      <c r="D36" s="340">
        <v>15111773</v>
      </c>
      <c r="E36" s="340">
        <v>0</v>
      </c>
      <c r="F36" s="340">
        <v>0</v>
      </c>
      <c r="G36" s="340">
        <v>15111773</v>
      </c>
    </row>
    <row r="37" spans="1:7" x14ac:dyDescent="0.25">
      <c r="A37" s="336">
        <v>138590</v>
      </c>
      <c r="B37" s="30">
        <f t="shared" si="0"/>
        <v>6</v>
      </c>
      <c r="C37" s="343" t="s">
        <v>395</v>
      </c>
      <c r="D37" s="340">
        <v>15111773</v>
      </c>
      <c r="E37" s="340">
        <v>0</v>
      </c>
      <c r="F37" s="340">
        <v>0</v>
      </c>
      <c r="G37" s="340">
        <v>15111773</v>
      </c>
    </row>
    <row r="38" spans="1:7" x14ac:dyDescent="0.25">
      <c r="A38" s="336">
        <v>138590001</v>
      </c>
      <c r="B38" s="30">
        <f t="shared" si="0"/>
        <v>9</v>
      </c>
      <c r="C38" s="343" t="s">
        <v>395</v>
      </c>
      <c r="D38" s="340">
        <v>15111773</v>
      </c>
      <c r="E38" s="340">
        <v>0</v>
      </c>
      <c r="F38" s="340">
        <v>0</v>
      </c>
      <c r="G38" s="340">
        <v>15111773</v>
      </c>
    </row>
    <row r="39" spans="1:7" x14ac:dyDescent="0.25">
      <c r="A39" s="336">
        <v>1386</v>
      </c>
      <c r="B39" s="30">
        <f t="shared" si="0"/>
        <v>4</v>
      </c>
      <c r="C39" s="343" t="s">
        <v>396</v>
      </c>
      <c r="D39" s="340">
        <v>-447306478.44999999</v>
      </c>
      <c r="E39" s="340">
        <v>0</v>
      </c>
      <c r="F39" s="340">
        <v>0</v>
      </c>
      <c r="G39" s="340">
        <v>-447306478.44999999</v>
      </c>
    </row>
    <row r="40" spans="1:7" x14ac:dyDescent="0.25">
      <c r="A40" s="336">
        <v>138690</v>
      </c>
      <c r="B40" s="30">
        <f t="shared" si="0"/>
        <v>6</v>
      </c>
      <c r="C40" s="343" t="s">
        <v>29</v>
      </c>
      <c r="D40" s="340">
        <v>-447306478.44999999</v>
      </c>
      <c r="E40" s="340">
        <v>0</v>
      </c>
      <c r="F40" s="340">
        <v>0</v>
      </c>
      <c r="G40" s="340">
        <v>-447306478.44999999</v>
      </c>
    </row>
    <row r="41" spans="1:7" x14ac:dyDescent="0.25">
      <c r="A41" s="336">
        <v>138690001</v>
      </c>
      <c r="B41" s="30">
        <f t="shared" si="0"/>
        <v>9</v>
      </c>
      <c r="C41" s="343" t="s">
        <v>29</v>
      </c>
      <c r="D41" s="340">
        <v>-447306478.44999999</v>
      </c>
      <c r="E41" s="340">
        <v>0</v>
      </c>
      <c r="F41" s="340">
        <v>0</v>
      </c>
      <c r="G41" s="340">
        <v>-447306478.44999999</v>
      </c>
    </row>
    <row r="42" spans="1:7" x14ac:dyDescent="0.25">
      <c r="A42" s="336">
        <v>16</v>
      </c>
      <c r="B42" s="30">
        <f t="shared" si="0"/>
        <v>2</v>
      </c>
      <c r="C42" s="343" t="s">
        <v>30</v>
      </c>
      <c r="D42" s="340">
        <v>210488219297.53</v>
      </c>
      <c r="E42" s="340">
        <v>13317302628.16</v>
      </c>
      <c r="F42" s="340">
        <v>10136855003.67</v>
      </c>
      <c r="G42" s="340">
        <v>213668666922.01999</v>
      </c>
    </row>
    <row r="43" spans="1:7" x14ac:dyDescent="0.25">
      <c r="A43" s="336">
        <v>1605</v>
      </c>
      <c r="B43" s="30">
        <f t="shared" si="0"/>
        <v>4</v>
      </c>
      <c r="C43" s="343" t="s">
        <v>31</v>
      </c>
      <c r="D43" s="340">
        <v>25990211992</v>
      </c>
      <c r="E43" s="340">
        <v>0</v>
      </c>
      <c r="F43" s="340">
        <v>0</v>
      </c>
      <c r="G43" s="340">
        <v>25990211992</v>
      </c>
    </row>
    <row r="44" spans="1:7" x14ac:dyDescent="0.25">
      <c r="A44" s="336">
        <v>160501</v>
      </c>
      <c r="B44" s="30">
        <f t="shared" si="0"/>
        <v>6</v>
      </c>
      <c r="C44" s="343" t="s">
        <v>32</v>
      </c>
      <c r="D44" s="340">
        <v>25990211992</v>
      </c>
      <c r="E44" s="340">
        <v>0</v>
      </c>
      <c r="F44" s="340">
        <v>0</v>
      </c>
      <c r="G44" s="340">
        <v>25990211992</v>
      </c>
    </row>
    <row r="45" spans="1:7" x14ac:dyDescent="0.25">
      <c r="A45" s="336">
        <v>160501001</v>
      </c>
      <c r="B45" s="30">
        <f t="shared" si="0"/>
        <v>9</v>
      </c>
      <c r="C45" s="343" t="s">
        <v>32</v>
      </c>
      <c r="D45" s="340">
        <v>25990211992</v>
      </c>
      <c r="E45" s="340">
        <v>0</v>
      </c>
      <c r="F45" s="340">
        <v>0</v>
      </c>
      <c r="G45" s="340">
        <v>25990211992</v>
      </c>
    </row>
    <row r="46" spans="1:7" x14ac:dyDescent="0.25">
      <c r="A46" s="336">
        <v>1635</v>
      </c>
      <c r="B46" s="30">
        <f t="shared" si="0"/>
        <v>4</v>
      </c>
      <c r="C46" s="343" t="s">
        <v>33</v>
      </c>
      <c r="D46" s="340">
        <v>3528535110.9699998</v>
      </c>
      <c r="E46" s="340">
        <v>4764808380.6000004</v>
      </c>
      <c r="F46" s="340">
        <v>8243345641.5699997</v>
      </c>
      <c r="G46" s="340">
        <v>49997850</v>
      </c>
    </row>
    <row r="47" spans="1:7" x14ac:dyDescent="0.25">
      <c r="A47" s="336">
        <v>163503</v>
      </c>
      <c r="B47" s="30">
        <f t="shared" si="0"/>
        <v>6</v>
      </c>
      <c r="C47" s="343" t="s">
        <v>39</v>
      </c>
      <c r="D47" s="340">
        <v>98987999.969999999</v>
      </c>
      <c r="E47" s="340">
        <v>103965378.13</v>
      </c>
      <c r="F47" s="340">
        <v>152955528.09999999</v>
      </c>
      <c r="G47" s="340">
        <v>49997850</v>
      </c>
    </row>
    <row r="48" spans="1:7" x14ac:dyDescent="0.25">
      <c r="A48" s="336">
        <v>163503001</v>
      </c>
      <c r="B48" s="30">
        <f t="shared" si="0"/>
        <v>9</v>
      </c>
      <c r="C48" s="343" t="s">
        <v>40</v>
      </c>
      <c r="D48" s="340">
        <v>8996999.9700000007</v>
      </c>
      <c r="E48" s="340">
        <v>0</v>
      </c>
      <c r="F48" s="340">
        <v>8996999.9700000007</v>
      </c>
      <c r="G48" s="340">
        <v>0</v>
      </c>
    </row>
    <row r="49" spans="1:7" x14ac:dyDescent="0.25">
      <c r="A49" s="336">
        <v>163503002</v>
      </c>
      <c r="B49" s="30">
        <f t="shared" si="0"/>
        <v>9</v>
      </c>
      <c r="C49" s="343" t="s">
        <v>41</v>
      </c>
      <c r="D49" s="340">
        <v>89991000</v>
      </c>
      <c r="E49" s="340">
        <v>103965378.13</v>
      </c>
      <c r="F49" s="340">
        <v>143958528.13</v>
      </c>
      <c r="G49" s="340">
        <v>49997850</v>
      </c>
    </row>
    <row r="50" spans="1:7" x14ac:dyDescent="0.25">
      <c r="A50" s="336">
        <v>163504</v>
      </c>
      <c r="B50" s="30">
        <f t="shared" si="0"/>
        <v>6</v>
      </c>
      <c r="C50" s="343" t="s">
        <v>42</v>
      </c>
      <c r="D50" s="340">
        <v>3429547111</v>
      </c>
      <c r="E50" s="340">
        <v>4660843002.4700003</v>
      </c>
      <c r="F50" s="340">
        <v>8090390113.4700003</v>
      </c>
      <c r="G50" s="340">
        <v>0</v>
      </c>
    </row>
    <row r="51" spans="1:7" x14ac:dyDescent="0.25">
      <c r="A51" s="336">
        <v>163504001</v>
      </c>
      <c r="B51" s="30">
        <f t="shared" si="0"/>
        <v>9</v>
      </c>
      <c r="C51" s="343" t="s">
        <v>43</v>
      </c>
      <c r="D51" s="340">
        <v>0</v>
      </c>
      <c r="E51" s="340">
        <v>4188665044.0799999</v>
      </c>
      <c r="F51" s="340">
        <v>4188665044.0799999</v>
      </c>
      <c r="G51" s="340">
        <v>0</v>
      </c>
    </row>
    <row r="52" spans="1:7" x14ac:dyDescent="0.25">
      <c r="A52" s="336">
        <v>163504002</v>
      </c>
      <c r="B52" s="30">
        <f t="shared" si="0"/>
        <v>9</v>
      </c>
      <c r="C52" s="343" t="s">
        <v>44</v>
      </c>
      <c r="D52" s="340">
        <v>8377600</v>
      </c>
      <c r="E52" s="340">
        <v>221892062.63</v>
      </c>
      <c r="F52" s="340">
        <v>230269662.63</v>
      </c>
      <c r="G52" s="340">
        <v>0</v>
      </c>
    </row>
    <row r="53" spans="1:7" x14ac:dyDescent="0.25">
      <c r="A53" s="336">
        <v>163504007</v>
      </c>
      <c r="B53" s="30">
        <f t="shared" si="0"/>
        <v>9</v>
      </c>
      <c r="C53" s="343" t="s">
        <v>46</v>
      </c>
      <c r="D53" s="340">
        <v>3421169511</v>
      </c>
      <c r="E53" s="340">
        <v>250285895.75999999</v>
      </c>
      <c r="F53" s="340">
        <v>3671455406.7600002</v>
      </c>
      <c r="G53" s="340">
        <v>0</v>
      </c>
    </row>
    <row r="54" spans="1:7" x14ac:dyDescent="0.25">
      <c r="A54" s="336">
        <v>1637</v>
      </c>
      <c r="B54" s="30">
        <f t="shared" si="0"/>
        <v>4</v>
      </c>
      <c r="C54" s="343" t="s">
        <v>49</v>
      </c>
      <c r="D54" s="340">
        <v>4762987515.25</v>
      </c>
      <c r="E54" s="340">
        <v>408987852.70999998</v>
      </c>
      <c r="F54" s="340">
        <v>51228800.93</v>
      </c>
      <c r="G54" s="340">
        <v>5120746567.0299997</v>
      </c>
    </row>
    <row r="55" spans="1:7" x14ac:dyDescent="0.25">
      <c r="A55" s="336">
        <v>163705</v>
      </c>
      <c r="B55" s="30">
        <f t="shared" si="0"/>
        <v>6</v>
      </c>
      <c r="C55" s="343" t="s">
        <v>50</v>
      </c>
      <c r="D55" s="340">
        <v>0</v>
      </c>
      <c r="E55" s="340">
        <v>263798736.30000001</v>
      </c>
      <c r="F55" s="340">
        <v>0</v>
      </c>
      <c r="G55" s="340">
        <v>263798736.30000001</v>
      </c>
    </row>
    <row r="56" spans="1:7" x14ac:dyDescent="0.25">
      <c r="A56" s="336">
        <v>163705001</v>
      </c>
      <c r="B56" s="30">
        <f t="shared" si="0"/>
        <v>9</v>
      </c>
      <c r="C56" s="343" t="s">
        <v>51</v>
      </c>
      <c r="D56" s="340">
        <v>0</v>
      </c>
      <c r="E56" s="340">
        <v>263798736.30000001</v>
      </c>
      <c r="F56" s="340">
        <v>0</v>
      </c>
      <c r="G56" s="340">
        <v>263798736.30000001</v>
      </c>
    </row>
    <row r="57" spans="1:7" x14ac:dyDescent="0.25">
      <c r="A57" s="336">
        <v>163706</v>
      </c>
      <c r="B57" s="30">
        <f t="shared" si="0"/>
        <v>6</v>
      </c>
      <c r="C57" s="343" t="s">
        <v>72</v>
      </c>
      <c r="D57" s="340">
        <v>14916744.17</v>
      </c>
      <c r="E57" s="340">
        <v>0</v>
      </c>
      <c r="F57" s="340">
        <v>0</v>
      </c>
      <c r="G57" s="340">
        <v>14916744.17</v>
      </c>
    </row>
    <row r="58" spans="1:7" x14ac:dyDescent="0.25">
      <c r="A58" s="336">
        <v>163706010</v>
      </c>
      <c r="B58" s="30">
        <f t="shared" si="0"/>
        <v>9</v>
      </c>
      <c r="C58" s="343" t="s">
        <v>59</v>
      </c>
      <c r="D58" s="340">
        <v>14916744.17</v>
      </c>
      <c r="E58" s="340">
        <v>0</v>
      </c>
      <c r="F58" s="340">
        <v>0</v>
      </c>
      <c r="G58" s="340">
        <v>14916744.17</v>
      </c>
    </row>
    <row r="59" spans="1:7" x14ac:dyDescent="0.25">
      <c r="A59" s="336">
        <v>163707</v>
      </c>
      <c r="B59" s="30">
        <f t="shared" si="0"/>
        <v>6</v>
      </c>
      <c r="C59" s="343" t="s">
        <v>34</v>
      </c>
      <c r="D59" s="340">
        <v>1088590574.22</v>
      </c>
      <c r="E59" s="340">
        <v>70031557.430000007</v>
      </c>
      <c r="F59" s="340">
        <v>0</v>
      </c>
      <c r="G59" s="340">
        <v>1158622131.6500001</v>
      </c>
    </row>
    <row r="60" spans="1:7" x14ac:dyDescent="0.25">
      <c r="A60" s="336">
        <v>163707009</v>
      </c>
      <c r="B60" s="30">
        <f t="shared" si="0"/>
        <v>9</v>
      </c>
      <c r="C60" s="343" t="s">
        <v>35</v>
      </c>
      <c r="D60" s="340">
        <v>27508281.530000001</v>
      </c>
      <c r="E60" s="340">
        <v>0</v>
      </c>
      <c r="F60" s="340">
        <v>0</v>
      </c>
      <c r="G60" s="340">
        <v>27508281.530000001</v>
      </c>
    </row>
    <row r="61" spans="1:7" x14ac:dyDescent="0.25">
      <c r="A61" s="336">
        <v>163707011</v>
      </c>
      <c r="B61" s="30">
        <f t="shared" si="0"/>
        <v>9</v>
      </c>
      <c r="C61" s="343" t="s">
        <v>36</v>
      </c>
      <c r="D61" s="340">
        <v>1061082292.6900001</v>
      </c>
      <c r="E61" s="340">
        <v>70031557.430000007</v>
      </c>
      <c r="F61" s="340">
        <v>0</v>
      </c>
      <c r="G61" s="340">
        <v>1131113850.1199999</v>
      </c>
    </row>
    <row r="62" spans="1:7" x14ac:dyDescent="0.25">
      <c r="A62" s="336">
        <v>163708</v>
      </c>
      <c r="B62" s="30">
        <f t="shared" si="0"/>
        <v>6</v>
      </c>
      <c r="C62" s="343" t="s">
        <v>37</v>
      </c>
      <c r="D62" s="340">
        <v>5025210</v>
      </c>
      <c r="E62" s="340">
        <v>0</v>
      </c>
      <c r="F62" s="340">
        <v>0</v>
      </c>
      <c r="G62" s="340">
        <v>5025210</v>
      </c>
    </row>
    <row r="63" spans="1:7" x14ac:dyDescent="0.25">
      <c r="A63" s="336">
        <v>163708008</v>
      </c>
      <c r="B63" s="30">
        <f t="shared" si="0"/>
        <v>9</v>
      </c>
      <c r="C63" s="343" t="s">
        <v>38</v>
      </c>
      <c r="D63" s="340">
        <v>5025210</v>
      </c>
      <c r="E63" s="340">
        <v>0</v>
      </c>
      <c r="F63" s="340">
        <v>0</v>
      </c>
      <c r="G63" s="340">
        <v>5025210</v>
      </c>
    </row>
    <row r="64" spans="1:7" x14ac:dyDescent="0.25">
      <c r="A64" s="336">
        <v>163709</v>
      </c>
      <c r="B64" s="30">
        <f t="shared" si="0"/>
        <v>6</v>
      </c>
      <c r="C64" s="343" t="s">
        <v>39</v>
      </c>
      <c r="D64" s="340">
        <v>401037287.04000002</v>
      </c>
      <c r="E64" s="340">
        <v>14211431.84</v>
      </c>
      <c r="F64" s="340">
        <v>10441052.52</v>
      </c>
      <c r="G64" s="340">
        <v>404807666.36000001</v>
      </c>
    </row>
    <row r="65" spans="1:7" x14ac:dyDescent="0.25">
      <c r="A65" s="336">
        <v>163709001</v>
      </c>
      <c r="B65" s="30">
        <f t="shared" si="0"/>
        <v>9</v>
      </c>
      <c r="C65" s="343" t="s">
        <v>40</v>
      </c>
      <c r="D65" s="340">
        <v>159682860.91</v>
      </c>
      <c r="E65" s="340">
        <v>1955983.59</v>
      </c>
      <c r="F65" s="340">
        <v>0</v>
      </c>
      <c r="G65" s="340">
        <v>161638844.5</v>
      </c>
    </row>
    <row r="66" spans="1:7" x14ac:dyDescent="0.25">
      <c r="A66" s="336">
        <v>163709002</v>
      </c>
      <c r="B66" s="30">
        <f t="shared" si="0"/>
        <v>9</v>
      </c>
      <c r="C66" s="343" t="s">
        <v>41</v>
      </c>
      <c r="D66" s="340">
        <v>241354426.13</v>
      </c>
      <c r="E66" s="340">
        <v>12255448.25</v>
      </c>
      <c r="F66" s="340">
        <v>10441052.52</v>
      </c>
      <c r="G66" s="340">
        <v>243168821.86000001</v>
      </c>
    </row>
    <row r="67" spans="1:7" x14ac:dyDescent="0.25">
      <c r="A67" s="336">
        <v>163710</v>
      </c>
      <c r="B67" s="30">
        <f t="shared" si="0"/>
        <v>6</v>
      </c>
      <c r="C67" s="343" t="s">
        <v>42</v>
      </c>
      <c r="D67" s="340">
        <v>1722607499.53</v>
      </c>
      <c r="E67" s="340">
        <v>60946127.140000001</v>
      </c>
      <c r="F67" s="340">
        <v>40787748.409999996</v>
      </c>
      <c r="G67" s="340">
        <v>1742765878.26</v>
      </c>
    </row>
    <row r="68" spans="1:7" x14ac:dyDescent="0.25">
      <c r="A68" s="336">
        <v>163710001</v>
      </c>
      <c r="B68" s="30">
        <f t="shared" si="0"/>
        <v>9</v>
      </c>
      <c r="C68" s="343" t="s">
        <v>43</v>
      </c>
      <c r="D68" s="340">
        <v>1334746521.48</v>
      </c>
      <c r="E68" s="340">
        <v>39610595.289999999</v>
      </c>
      <c r="F68" s="340">
        <v>32776421.940000001</v>
      </c>
      <c r="G68" s="340">
        <v>1341580694.8299999</v>
      </c>
    </row>
    <row r="69" spans="1:7" x14ac:dyDescent="0.25">
      <c r="A69" s="336">
        <v>163710002</v>
      </c>
      <c r="B69" s="30">
        <f t="shared" si="0"/>
        <v>9</v>
      </c>
      <c r="C69" s="343" t="s">
        <v>44</v>
      </c>
      <c r="D69" s="340">
        <v>379644616.83999997</v>
      </c>
      <c r="E69" s="340">
        <v>21335531.850000001</v>
      </c>
      <c r="F69" s="340">
        <v>8011326.4699999997</v>
      </c>
      <c r="G69" s="340">
        <v>392968822.22000003</v>
      </c>
    </row>
    <row r="70" spans="1:7" x14ac:dyDescent="0.25">
      <c r="A70" s="336">
        <v>163710003</v>
      </c>
      <c r="B70" s="30">
        <f t="shared" si="0"/>
        <v>9</v>
      </c>
      <c r="C70" s="343" t="s">
        <v>45</v>
      </c>
      <c r="D70" s="340">
        <v>8216361.21</v>
      </c>
      <c r="E70" s="340">
        <v>0</v>
      </c>
      <c r="F70" s="340">
        <v>0</v>
      </c>
      <c r="G70" s="340">
        <v>8216361.21</v>
      </c>
    </row>
    <row r="71" spans="1:7" x14ac:dyDescent="0.25">
      <c r="A71" s="336">
        <v>163711</v>
      </c>
      <c r="B71" s="30">
        <f t="shared" si="0"/>
        <v>6</v>
      </c>
      <c r="C71" s="343" t="s">
        <v>47</v>
      </c>
      <c r="D71" s="340">
        <v>1530810200.29</v>
      </c>
      <c r="E71" s="340">
        <v>0</v>
      </c>
      <c r="F71" s="340">
        <v>0</v>
      </c>
      <c r="G71" s="340">
        <v>1530810200.29</v>
      </c>
    </row>
    <row r="72" spans="1:7" x14ac:dyDescent="0.25">
      <c r="A72" s="336">
        <v>163711002</v>
      </c>
      <c r="B72" s="30">
        <f t="shared" si="0"/>
        <v>9</v>
      </c>
      <c r="C72" s="343" t="s">
        <v>48</v>
      </c>
      <c r="D72" s="340">
        <v>1530810200.29</v>
      </c>
      <c r="E72" s="340">
        <v>0</v>
      </c>
      <c r="F72" s="340">
        <v>0</v>
      </c>
      <c r="G72" s="340">
        <v>1530810200.29</v>
      </c>
    </row>
    <row r="73" spans="1:7" x14ac:dyDescent="0.25">
      <c r="A73" s="336">
        <v>1640</v>
      </c>
      <c r="B73" s="30">
        <f t="shared" si="0"/>
        <v>4</v>
      </c>
      <c r="C73" s="343" t="s">
        <v>55</v>
      </c>
      <c r="D73" s="340">
        <v>131931229691</v>
      </c>
      <c r="E73" s="340">
        <v>0</v>
      </c>
      <c r="F73" s="340">
        <v>0</v>
      </c>
      <c r="G73" s="340">
        <v>131931229691</v>
      </c>
    </row>
    <row r="74" spans="1:7" x14ac:dyDescent="0.25">
      <c r="A74" s="336">
        <v>164001</v>
      </c>
      <c r="B74" s="30">
        <f t="shared" ref="B74:B137" si="1">LEN(A74)</f>
        <v>6</v>
      </c>
      <c r="C74" s="343" t="s">
        <v>56</v>
      </c>
      <c r="D74" s="340">
        <v>131931229691</v>
      </c>
      <c r="E74" s="340">
        <v>0</v>
      </c>
      <c r="F74" s="340">
        <v>0</v>
      </c>
      <c r="G74" s="340">
        <v>131931229691</v>
      </c>
    </row>
    <row r="75" spans="1:7" x14ac:dyDescent="0.25">
      <c r="A75" s="336">
        <v>164001001</v>
      </c>
      <c r="B75" s="30">
        <f t="shared" si="1"/>
        <v>9</v>
      </c>
      <c r="C75" s="343" t="s">
        <v>56</v>
      </c>
      <c r="D75" s="340">
        <v>131931229691</v>
      </c>
      <c r="E75" s="340">
        <v>0</v>
      </c>
      <c r="F75" s="340">
        <v>0</v>
      </c>
      <c r="G75" s="340">
        <v>131931229691</v>
      </c>
    </row>
    <row r="76" spans="1:7" x14ac:dyDescent="0.25">
      <c r="A76" s="336">
        <v>1645</v>
      </c>
      <c r="B76" s="30">
        <f t="shared" si="1"/>
        <v>4</v>
      </c>
      <c r="C76" s="343" t="s">
        <v>57</v>
      </c>
      <c r="D76" s="340">
        <v>1871948202.48</v>
      </c>
      <c r="E76" s="340">
        <v>0</v>
      </c>
      <c r="F76" s="340">
        <v>263798736.30000001</v>
      </c>
      <c r="G76" s="340">
        <v>1608149466.1800001</v>
      </c>
    </row>
    <row r="77" spans="1:7" x14ac:dyDescent="0.25">
      <c r="A77" s="336">
        <v>164501</v>
      </c>
      <c r="B77" s="30">
        <f t="shared" si="1"/>
        <v>6</v>
      </c>
      <c r="C77" s="343" t="s">
        <v>51</v>
      </c>
      <c r="D77" s="340">
        <v>1871948202.48</v>
      </c>
      <c r="E77" s="340">
        <v>0</v>
      </c>
      <c r="F77" s="340">
        <v>263798736.30000001</v>
      </c>
      <c r="G77" s="340">
        <v>1608149466.1800001</v>
      </c>
    </row>
    <row r="78" spans="1:7" x14ac:dyDescent="0.25">
      <c r="A78" s="336">
        <v>164501001</v>
      </c>
      <c r="B78" s="30">
        <f t="shared" si="1"/>
        <v>9</v>
      </c>
      <c r="C78" s="343" t="s">
        <v>51</v>
      </c>
      <c r="D78" s="340">
        <v>1871948202.48</v>
      </c>
      <c r="E78" s="340">
        <v>0</v>
      </c>
      <c r="F78" s="340">
        <v>263798736.30000001</v>
      </c>
      <c r="G78" s="340">
        <v>1608149466.1800001</v>
      </c>
    </row>
    <row r="79" spans="1:7" x14ac:dyDescent="0.25">
      <c r="A79" s="336">
        <v>1650</v>
      </c>
      <c r="B79" s="30">
        <f t="shared" si="1"/>
        <v>4</v>
      </c>
      <c r="C79" s="343" t="s">
        <v>58</v>
      </c>
      <c r="D79" s="340">
        <v>12851075.300000001</v>
      </c>
      <c r="E79" s="340">
        <v>0</v>
      </c>
      <c r="F79" s="340">
        <v>0</v>
      </c>
      <c r="G79" s="340">
        <v>12851075.300000001</v>
      </c>
    </row>
    <row r="80" spans="1:7" x14ac:dyDescent="0.25">
      <c r="A80" s="336">
        <v>165012</v>
      </c>
      <c r="B80" s="30">
        <f t="shared" si="1"/>
        <v>6</v>
      </c>
      <c r="C80" s="343" t="s">
        <v>59</v>
      </c>
      <c r="D80" s="340">
        <v>12851075.300000001</v>
      </c>
      <c r="E80" s="340">
        <v>0</v>
      </c>
      <c r="F80" s="340">
        <v>0</v>
      </c>
      <c r="G80" s="340">
        <v>12851075.300000001</v>
      </c>
    </row>
    <row r="81" spans="1:7" x14ac:dyDescent="0.25">
      <c r="A81" s="336">
        <v>165012001</v>
      </c>
      <c r="B81" s="30">
        <f t="shared" si="1"/>
        <v>9</v>
      </c>
      <c r="C81" s="343" t="s">
        <v>59</v>
      </c>
      <c r="D81" s="340">
        <v>12851075.300000001</v>
      </c>
      <c r="E81" s="340">
        <v>0</v>
      </c>
      <c r="F81" s="340">
        <v>0</v>
      </c>
      <c r="G81" s="340">
        <v>12851075.300000001</v>
      </c>
    </row>
    <row r="82" spans="1:7" x14ac:dyDescent="0.25">
      <c r="A82" s="336">
        <v>1655</v>
      </c>
      <c r="B82" s="30">
        <f t="shared" si="1"/>
        <v>4</v>
      </c>
      <c r="C82" s="343" t="s">
        <v>60</v>
      </c>
      <c r="D82" s="340">
        <v>38111561830.370003</v>
      </c>
      <c r="E82" s="340">
        <v>0</v>
      </c>
      <c r="F82" s="340">
        <v>70031557.430000007</v>
      </c>
      <c r="G82" s="340">
        <v>38041530272.940002</v>
      </c>
    </row>
    <row r="83" spans="1:7" x14ac:dyDescent="0.25">
      <c r="A83" s="336">
        <v>165511</v>
      </c>
      <c r="B83" s="30">
        <f t="shared" si="1"/>
        <v>6</v>
      </c>
      <c r="C83" s="343" t="s">
        <v>35</v>
      </c>
      <c r="D83" s="340">
        <v>618635931.78999996</v>
      </c>
      <c r="E83" s="340">
        <v>0</v>
      </c>
      <c r="F83" s="340">
        <v>0</v>
      </c>
      <c r="G83" s="340">
        <v>618635931.78999996</v>
      </c>
    </row>
    <row r="84" spans="1:7" x14ac:dyDescent="0.25">
      <c r="A84" s="336">
        <v>165511001</v>
      </c>
      <c r="B84" s="30">
        <f t="shared" si="1"/>
        <v>9</v>
      </c>
      <c r="C84" s="343" t="s">
        <v>35</v>
      </c>
      <c r="D84" s="340">
        <v>618635931.78999996</v>
      </c>
      <c r="E84" s="340">
        <v>0</v>
      </c>
      <c r="F84" s="340">
        <v>0</v>
      </c>
      <c r="G84" s="340">
        <v>618635931.78999996</v>
      </c>
    </row>
    <row r="85" spans="1:7" x14ac:dyDescent="0.25">
      <c r="A85" s="336">
        <v>165520</v>
      </c>
      <c r="B85" s="30">
        <f t="shared" si="1"/>
        <v>6</v>
      </c>
      <c r="C85" s="343" t="s">
        <v>36</v>
      </c>
      <c r="D85" s="340">
        <v>37492925898.580002</v>
      </c>
      <c r="E85" s="340">
        <v>0</v>
      </c>
      <c r="F85" s="340">
        <v>70031557.430000007</v>
      </c>
      <c r="G85" s="340">
        <v>37422894341.150002</v>
      </c>
    </row>
    <row r="86" spans="1:7" x14ac:dyDescent="0.25">
      <c r="A86" s="336">
        <v>165520001</v>
      </c>
      <c r="B86" s="30">
        <f t="shared" si="1"/>
        <v>9</v>
      </c>
      <c r="C86" s="343" t="s">
        <v>36</v>
      </c>
      <c r="D86" s="340">
        <v>37492925898.580002</v>
      </c>
      <c r="E86" s="340">
        <v>0</v>
      </c>
      <c r="F86" s="340">
        <v>70031557.430000007</v>
      </c>
      <c r="G86" s="340">
        <v>37422894341.150002</v>
      </c>
    </row>
    <row r="87" spans="1:7" x14ac:dyDescent="0.25">
      <c r="A87" s="336">
        <v>1660</v>
      </c>
      <c r="B87" s="30">
        <f t="shared" si="1"/>
        <v>4</v>
      </c>
      <c r="C87" s="343" t="s">
        <v>61</v>
      </c>
      <c r="D87" s="340">
        <v>29056158.609999999</v>
      </c>
      <c r="E87" s="340">
        <v>0</v>
      </c>
      <c r="F87" s="340">
        <v>0</v>
      </c>
      <c r="G87" s="340">
        <v>29056158.609999999</v>
      </c>
    </row>
    <row r="88" spans="1:7" x14ac:dyDescent="0.25">
      <c r="A88" s="336">
        <v>166009</v>
      </c>
      <c r="B88" s="30">
        <f t="shared" si="1"/>
        <v>6</v>
      </c>
      <c r="C88" s="343" t="s">
        <v>38</v>
      </c>
      <c r="D88" s="340">
        <v>29056158.609999999</v>
      </c>
      <c r="E88" s="340">
        <v>0</v>
      </c>
      <c r="F88" s="340">
        <v>0</v>
      </c>
      <c r="G88" s="340">
        <v>29056158.609999999</v>
      </c>
    </row>
    <row r="89" spans="1:7" x14ac:dyDescent="0.25">
      <c r="A89" s="336">
        <v>166009001</v>
      </c>
      <c r="B89" s="30">
        <f t="shared" si="1"/>
        <v>9</v>
      </c>
      <c r="C89" s="343" t="s">
        <v>38</v>
      </c>
      <c r="D89" s="340">
        <v>29056158.609999999</v>
      </c>
      <c r="E89" s="340">
        <v>0</v>
      </c>
      <c r="F89" s="340">
        <v>0</v>
      </c>
      <c r="G89" s="340">
        <v>29056158.609999999</v>
      </c>
    </row>
    <row r="90" spans="1:7" x14ac:dyDescent="0.25">
      <c r="A90" s="336">
        <v>1665</v>
      </c>
      <c r="B90" s="30">
        <f t="shared" si="1"/>
        <v>4</v>
      </c>
      <c r="C90" s="343" t="s">
        <v>62</v>
      </c>
      <c r="D90" s="340">
        <v>5232579056.6899996</v>
      </c>
      <c r="E90" s="340">
        <v>120872694.97</v>
      </c>
      <c r="F90" s="340">
        <v>14211431.84</v>
      </c>
      <c r="G90" s="340">
        <v>5339240319.8199997</v>
      </c>
    </row>
    <row r="91" spans="1:7" x14ac:dyDescent="0.25">
      <c r="A91" s="336">
        <v>166501</v>
      </c>
      <c r="B91" s="30">
        <f t="shared" si="1"/>
        <v>6</v>
      </c>
      <c r="C91" s="343" t="s">
        <v>40</v>
      </c>
      <c r="D91" s="340">
        <v>3439671324.2399998</v>
      </c>
      <c r="E91" s="340">
        <v>8996999.9700000007</v>
      </c>
      <c r="F91" s="340">
        <v>1955983.59</v>
      </c>
      <c r="G91" s="340">
        <v>3446712340.6199999</v>
      </c>
    </row>
    <row r="92" spans="1:7" x14ac:dyDescent="0.25">
      <c r="A92" s="336">
        <v>166501001</v>
      </c>
      <c r="B92" s="30">
        <f t="shared" si="1"/>
        <v>9</v>
      </c>
      <c r="C92" s="343" t="s">
        <v>40</v>
      </c>
      <c r="D92" s="340">
        <v>3439671324.2399998</v>
      </c>
      <c r="E92" s="340">
        <v>8996999.9700000007</v>
      </c>
      <c r="F92" s="340">
        <v>1955983.59</v>
      </c>
      <c r="G92" s="340">
        <v>3446712340.6199999</v>
      </c>
    </row>
    <row r="93" spans="1:7" x14ac:dyDescent="0.25">
      <c r="A93" s="336">
        <v>166502</v>
      </c>
      <c r="B93" s="30">
        <f t="shared" si="1"/>
        <v>6</v>
      </c>
      <c r="C93" s="343" t="s">
        <v>41</v>
      </c>
      <c r="D93" s="340">
        <v>1779130453.48</v>
      </c>
      <c r="E93" s="340">
        <v>111875695</v>
      </c>
      <c r="F93" s="340">
        <v>12255448.25</v>
      </c>
      <c r="G93" s="340">
        <v>1878750700.23</v>
      </c>
    </row>
    <row r="94" spans="1:7" x14ac:dyDescent="0.25">
      <c r="A94" s="336">
        <v>166502001</v>
      </c>
      <c r="B94" s="30">
        <f t="shared" si="1"/>
        <v>9</v>
      </c>
      <c r="C94" s="343" t="s">
        <v>41</v>
      </c>
      <c r="D94" s="340">
        <v>1779130453.48</v>
      </c>
      <c r="E94" s="340">
        <v>111875695</v>
      </c>
      <c r="F94" s="340">
        <v>12255448.25</v>
      </c>
      <c r="G94" s="340">
        <v>1878750700.23</v>
      </c>
    </row>
    <row r="95" spans="1:7" x14ac:dyDescent="0.25">
      <c r="A95" s="336">
        <v>166505</v>
      </c>
      <c r="B95" s="30">
        <f t="shared" si="1"/>
        <v>6</v>
      </c>
      <c r="C95" s="343" t="s">
        <v>52</v>
      </c>
      <c r="D95" s="340">
        <v>13777278.970000001</v>
      </c>
      <c r="E95" s="340">
        <v>0</v>
      </c>
      <c r="F95" s="340">
        <v>0</v>
      </c>
      <c r="G95" s="340">
        <v>13777278.970000001</v>
      </c>
    </row>
    <row r="96" spans="1:7" x14ac:dyDescent="0.25">
      <c r="A96" s="336">
        <v>166505001</v>
      </c>
      <c r="B96" s="30">
        <f t="shared" si="1"/>
        <v>9</v>
      </c>
      <c r="C96" s="343" t="s">
        <v>52</v>
      </c>
      <c r="D96" s="340">
        <v>13777278.970000001</v>
      </c>
      <c r="E96" s="340">
        <v>0</v>
      </c>
      <c r="F96" s="340">
        <v>0</v>
      </c>
      <c r="G96" s="340">
        <v>13777278.970000001</v>
      </c>
    </row>
    <row r="97" spans="1:7" x14ac:dyDescent="0.25">
      <c r="A97" s="336">
        <v>1670</v>
      </c>
      <c r="B97" s="30">
        <f t="shared" si="1"/>
        <v>4</v>
      </c>
      <c r="C97" s="343" t="s">
        <v>63</v>
      </c>
      <c r="D97" s="340">
        <v>22305180647.970001</v>
      </c>
      <c r="E97" s="340">
        <v>7880198377.3100004</v>
      </c>
      <c r="F97" s="340">
        <v>58275021.439999998</v>
      </c>
      <c r="G97" s="340">
        <v>30127104003.84</v>
      </c>
    </row>
    <row r="98" spans="1:7" x14ac:dyDescent="0.25">
      <c r="A98" s="336">
        <v>167001</v>
      </c>
      <c r="B98" s="30">
        <f t="shared" si="1"/>
        <v>6</v>
      </c>
      <c r="C98" s="343" t="s">
        <v>43</v>
      </c>
      <c r="D98" s="340">
        <v>9437133518.3500004</v>
      </c>
      <c r="E98" s="340">
        <v>4188665044.0799999</v>
      </c>
      <c r="F98" s="340">
        <v>32477666.699999999</v>
      </c>
      <c r="G98" s="340">
        <v>13593320895.73</v>
      </c>
    </row>
    <row r="99" spans="1:7" x14ac:dyDescent="0.25">
      <c r="A99" s="336">
        <v>167001001</v>
      </c>
      <c r="B99" s="30">
        <f t="shared" si="1"/>
        <v>9</v>
      </c>
      <c r="C99" s="343" t="s">
        <v>43</v>
      </c>
      <c r="D99" s="340">
        <v>9437133518.3500004</v>
      </c>
      <c r="E99" s="340">
        <v>4188665044.0799999</v>
      </c>
      <c r="F99" s="340">
        <v>32477666.699999999</v>
      </c>
      <c r="G99" s="340">
        <v>13593320895.73</v>
      </c>
    </row>
    <row r="100" spans="1:7" x14ac:dyDescent="0.25">
      <c r="A100" s="336">
        <v>167002</v>
      </c>
      <c r="B100" s="30">
        <f t="shared" si="1"/>
        <v>6</v>
      </c>
      <c r="C100" s="343" t="s">
        <v>44</v>
      </c>
      <c r="D100" s="340">
        <v>12631499135.23</v>
      </c>
      <c r="E100" s="340">
        <v>20077926.469999999</v>
      </c>
      <c r="F100" s="340">
        <v>25797354.739999998</v>
      </c>
      <c r="G100" s="340">
        <v>12625779706.959999</v>
      </c>
    </row>
    <row r="101" spans="1:7" x14ac:dyDescent="0.25">
      <c r="A101" s="336">
        <v>167002001</v>
      </c>
      <c r="B101" s="30">
        <f t="shared" si="1"/>
        <v>9</v>
      </c>
      <c r="C101" s="343" t="s">
        <v>44</v>
      </c>
      <c r="D101" s="340">
        <v>12631499135.23</v>
      </c>
      <c r="E101" s="340">
        <v>20077926.469999999</v>
      </c>
      <c r="F101" s="340">
        <v>25797354.739999998</v>
      </c>
      <c r="G101" s="340">
        <v>12625779706.959999</v>
      </c>
    </row>
    <row r="102" spans="1:7" x14ac:dyDescent="0.25">
      <c r="A102" s="336">
        <v>167004</v>
      </c>
      <c r="B102" s="30">
        <f t="shared" si="1"/>
        <v>6</v>
      </c>
      <c r="C102" s="343" t="s">
        <v>45</v>
      </c>
      <c r="D102" s="340">
        <v>149951694.38999999</v>
      </c>
      <c r="E102" s="340">
        <v>0</v>
      </c>
      <c r="F102" s="340">
        <v>0</v>
      </c>
      <c r="G102" s="340">
        <v>149951694.38999999</v>
      </c>
    </row>
    <row r="103" spans="1:7" x14ac:dyDescent="0.25">
      <c r="A103" s="336">
        <v>167004001</v>
      </c>
      <c r="B103" s="30">
        <f t="shared" si="1"/>
        <v>9</v>
      </c>
      <c r="C103" s="343" t="s">
        <v>45</v>
      </c>
      <c r="D103" s="340">
        <v>149951694.38999999</v>
      </c>
      <c r="E103" s="340">
        <v>0</v>
      </c>
      <c r="F103" s="340">
        <v>0</v>
      </c>
      <c r="G103" s="340">
        <v>149951694.38999999</v>
      </c>
    </row>
    <row r="104" spans="1:7" x14ac:dyDescent="0.25">
      <c r="A104" s="336">
        <v>167090</v>
      </c>
      <c r="B104" s="30">
        <f t="shared" si="1"/>
        <v>6</v>
      </c>
      <c r="C104" s="343" t="s">
        <v>46</v>
      </c>
      <c r="D104" s="340">
        <v>86596300</v>
      </c>
      <c r="E104" s="340">
        <v>3671455406.7600002</v>
      </c>
      <c r="F104" s="340">
        <v>0</v>
      </c>
      <c r="G104" s="340">
        <v>3758051706.7600002</v>
      </c>
    </row>
    <row r="105" spans="1:7" x14ac:dyDescent="0.25">
      <c r="A105" s="336">
        <v>167090001</v>
      </c>
      <c r="B105" s="30">
        <f t="shared" si="1"/>
        <v>9</v>
      </c>
      <c r="C105" s="343" t="s">
        <v>46</v>
      </c>
      <c r="D105" s="340">
        <v>86596300</v>
      </c>
      <c r="E105" s="340">
        <v>3671455406.7600002</v>
      </c>
      <c r="F105" s="340">
        <v>0</v>
      </c>
      <c r="G105" s="340">
        <v>3758051706.7600002</v>
      </c>
    </row>
    <row r="106" spans="1:7" x14ac:dyDescent="0.25">
      <c r="A106" s="336">
        <v>1675</v>
      </c>
      <c r="B106" s="30">
        <f t="shared" si="1"/>
        <v>4</v>
      </c>
      <c r="C106" s="343" t="s">
        <v>64</v>
      </c>
      <c r="D106" s="340">
        <v>1409812621.5</v>
      </c>
      <c r="E106" s="340">
        <v>0</v>
      </c>
      <c r="F106" s="340">
        <v>0</v>
      </c>
      <c r="G106" s="340">
        <v>1409812621.5</v>
      </c>
    </row>
    <row r="107" spans="1:7" x14ac:dyDescent="0.25">
      <c r="A107" s="336">
        <v>167502</v>
      </c>
      <c r="B107" s="30">
        <f t="shared" si="1"/>
        <v>6</v>
      </c>
      <c r="C107" s="343" t="s">
        <v>48</v>
      </c>
      <c r="D107" s="340">
        <v>1230981762.0999999</v>
      </c>
      <c r="E107" s="340">
        <v>0</v>
      </c>
      <c r="F107" s="340">
        <v>0</v>
      </c>
      <c r="G107" s="340">
        <v>1230981762.0999999</v>
      </c>
    </row>
    <row r="108" spans="1:7" x14ac:dyDescent="0.25">
      <c r="A108" s="336">
        <v>167502001</v>
      </c>
      <c r="B108" s="30">
        <f t="shared" si="1"/>
        <v>9</v>
      </c>
      <c r="C108" s="343" t="s">
        <v>48</v>
      </c>
      <c r="D108" s="340">
        <v>1230981762.0999999</v>
      </c>
      <c r="E108" s="340">
        <v>0</v>
      </c>
      <c r="F108" s="340">
        <v>0</v>
      </c>
      <c r="G108" s="340">
        <v>1230981762.0999999</v>
      </c>
    </row>
    <row r="109" spans="1:7" x14ac:dyDescent="0.25">
      <c r="A109" s="336">
        <v>167506</v>
      </c>
      <c r="B109" s="30">
        <f t="shared" si="1"/>
        <v>6</v>
      </c>
      <c r="C109" s="343" t="s">
        <v>65</v>
      </c>
      <c r="D109" s="340">
        <v>178830859.40000001</v>
      </c>
      <c r="E109" s="340">
        <v>0</v>
      </c>
      <c r="F109" s="340">
        <v>0</v>
      </c>
      <c r="G109" s="340">
        <v>178830859.40000001</v>
      </c>
    </row>
    <row r="110" spans="1:7" x14ac:dyDescent="0.25">
      <c r="A110" s="336">
        <v>167506001</v>
      </c>
      <c r="B110" s="30">
        <f t="shared" si="1"/>
        <v>9</v>
      </c>
      <c r="C110" s="343" t="s">
        <v>65</v>
      </c>
      <c r="D110" s="340">
        <v>178830859.40000001</v>
      </c>
      <c r="E110" s="340">
        <v>0</v>
      </c>
      <c r="F110" s="340">
        <v>0</v>
      </c>
      <c r="G110" s="340">
        <v>178830859.40000001</v>
      </c>
    </row>
    <row r="111" spans="1:7" x14ac:dyDescent="0.25">
      <c r="A111" s="336">
        <v>1680</v>
      </c>
      <c r="B111" s="30">
        <f t="shared" si="1"/>
        <v>4</v>
      </c>
      <c r="C111" s="343" t="s">
        <v>66</v>
      </c>
      <c r="D111" s="340">
        <v>15535583.35</v>
      </c>
      <c r="E111" s="340">
        <v>0</v>
      </c>
      <c r="F111" s="340">
        <v>0</v>
      </c>
      <c r="G111" s="340">
        <v>15535583.35</v>
      </c>
    </row>
    <row r="112" spans="1:7" x14ac:dyDescent="0.25">
      <c r="A112" s="336">
        <v>168002</v>
      </c>
      <c r="B112" s="30">
        <f t="shared" si="1"/>
        <v>6</v>
      </c>
      <c r="C112" s="343" t="s">
        <v>54</v>
      </c>
      <c r="D112" s="340">
        <v>9261958.1199999992</v>
      </c>
      <c r="E112" s="340">
        <v>0</v>
      </c>
      <c r="F112" s="340">
        <v>0</v>
      </c>
      <c r="G112" s="340">
        <v>9261958.1199999992</v>
      </c>
    </row>
    <row r="113" spans="1:7" x14ac:dyDescent="0.25">
      <c r="A113" s="336">
        <v>168002001</v>
      </c>
      <c r="B113" s="30">
        <f t="shared" si="1"/>
        <v>9</v>
      </c>
      <c r="C113" s="343" t="s">
        <v>54</v>
      </c>
      <c r="D113" s="340">
        <v>9261958.1199999992</v>
      </c>
      <c r="E113" s="340">
        <v>0</v>
      </c>
      <c r="F113" s="340">
        <v>0</v>
      </c>
      <c r="G113" s="340">
        <v>9261958.1199999992</v>
      </c>
    </row>
    <row r="114" spans="1:7" x14ac:dyDescent="0.25">
      <c r="A114" s="336">
        <v>168006</v>
      </c>
      <c r="B114" s="30">
        <f t="shared" si="1"/>
        <v>6</v>
      </c>
      <c r="C114" s="343" t="s">
        <v>67</v>
      </c>
      <c r="D114" s="340">
        <v>6273625.2300000004</v>
      </c>
      <c r="E114" s="340">
        <v>0</v>
      </c>
      <c r="F114" s="340">
        <v>0</v>
      </c>
      <c r="G114" s="340">
        <v>6273625.2300000004</v>
      </c>
    </row>
    <row r="115" spans="1:7" x14ac:dyDescent="0.25">
      <c r="A115" s="336">
        <v>168006001</v>
      </c>
      <c r="B115" s="30">
        <f t="shared" si="1"/>
        <v>9</v>
      </c>
      <c r="C115" s="343" t="s">
        <v>67</v>
      </c>
      <c r="D115" s="340">
        <v>6273625.2300000004</v>
      </c>
      <c r="E115" s="340">
        <v>0</v>
      </c>
      <c r="F115" s="340">
        <v>0</v>
      </c>
      <c r="G115" s="340">
        <v>6273625.2300000004</v>
      </c>
    </row>
    <row r="116" spans="1:7" x14ac:dyDescent="0.25">
      <c r="A116" s="336">
        <v>1681</v>
      </c>
      <c r="B116" s="30">
        <f t="shared" si="1"/>
        <v>4</v>
      </c>
      <c r="C116" s="343" t="s">
        <v>68</v>
      </c>
      <c r="D116" s="340">
        <v>76981559.640000001</v>
      </c>
      <c r="E116" s="340">
        <v>0</v>
      </c>
      <c r="F116" s="340">
        <v>0</v>
      </c>
      <c r="G116" s="340">
        <v>76981559.640000001</v>
      </c>
    </row>
    <row r="117" spans="1:7" x14ac:dyDescent="0.25">
      <c r="A117" s="336">
        <v>168101</v>
      </c>
      <c r="B117" s="30">
        <f t="shared" si="1"/>
        <v>6</v>
      </c>
      <c r="C117" s="343" t="s">
        <v>69</v>
      </c>
      <c r="D117" s="340">
        <v>76981559.640000001</v>
      </c>
      <c r="E117" s="340">
        <v>0</v>
      </c>
      <c r="F117" s="340">
        <v>0</v>
      </c>
      <c r="G117" s="340">
        <v>76981559.640000001</v>
      </c>
    </row>
    <row r="118" spans="1:7" x14ac:dyDescent="0.25">
      <c r="A118" s="336">
        <v>168101001</v>
      </c>
      <c r="B118" s="30">
        <f t="shared" si="1"/>
        <v>9</v>
      </c>
      <c r="C118" s="343" t="s">
        <v>69</v>
      </c>
      <c r="D118" s="340">
        <v>76981559.640000001</v>
      </c>
      <c r="E118" s="340">
        <v>0</v>
      </c>
      <c r="F118" s="340">
        <v>0</v>
      </c>
      <c r="G118" s="340">
        <v>76981559.640000001</v>
      </c>
    </row>
    <row r="119" spans="1:7" x14ac:dyDescent="0.25">
      <c r="A119" s="336">
        <v>1685</v>
      </c>
      <c r="B119" s="30">
        <f t="shared" si="1"/>
        <v>4</v>
      </c>
      <c r="C119" s="343" t="s">
        <v>70</v>
      </c>
      <c r="D119" s="340">
        <v>-24175698536.080002</v>
      </c>
      <c r="E119" s="340">
        <v>142435322.56999999</v>
      </c>
      <c r="F119" s="340">
        <v>1435963814.1600001</v>
      </c>
      <c r="G119" s="340">
        <v>-25469227027.669998</v>
      </c>
    </row>
    <row r="120" spans="1:7" x14ac:dyDescent="0.25">
      <c r="A120" s="336">
        <v>168501</v>
      </c>
      <c r="B120" s="30">
        <f t="shared" si="1"/>
        <v>6</v>
      </c>
      <c r="C120" s="343" t="s">
        <v>71</v>
      </c>
      <c r="D120" s="340">
        <v>-10554498375.540001</v>
      </c>
      <c r="E120" s="340">
        <v>0</v>
      </c>
      <c r="F120" s="340">
        <v>329828074.25999999</v>
      </c>
      <c r="G120" s="340">
        <v>-10884326449.799999</v>
      </c>
    </row>
    <row r="121" spans="1:7" x14ac:dyDescent="0.25">
      <c r="A121" s="336">
        <v>168501001</v>
      </c>
      <c r="B121" s="30">
        <f t="shared" si="1"/>
        <v>9</v>
      </c>
      <c r="C121" s="343" t="s">
        <v>56</v>
      </c>
      <c r="D121" s="340">
        <v>-10554498375.540001</v>
      </c>
      <c r="E121" s="340">
        <v>0</v>
      </c>
      <c r="F121" s="340">
        <v>329828074.25999999</v>
      </c>
      <c r="G121" s="340">
        <v>-10884326449.799999</v>
      </c>
    </row>
    <row r="122" spans="1:7" x14ac:dyDescent="0.25">
      <c r="A122" s="336">
        <v>168502</v>
      </c>
      <c r="B122" s="30">
        <f t="shared" si="1"/>
        <v>6</v>
      </c>
      <c r="C122" s="343" t="s">
        <v>50</v>
      </c>
      <c r="D122" s="340">
        <v>-495802669.93000001</v>
      </c>
      <c r="E122" s="340">
        <v>71079104.040000007</v>
      </c>
      <c r="F122" s="340">
        <v>14134019.880000001</v>
      </c>
      <c r="G122" s="340">
        <v>-438857585.76999998</v>
      </c>
    </row>
    <row r="123" spans="1:7" x14ac:dyDescent="0.25">
      <c r="A123" s="336">
        <v>168502001</v>
      </c>
      <c r="B123" s="30">
        <f t="shared" si="1"/>
        <v>9</v>
      </c>
      <c r="C123" s="343" t="s">
        <v>51</v>
      </c>
      <c r="D123" s="340">
        <v>-495802669.93000001</v>
      </c>
      <c r="E123" s="340">
        <v>71079104.040000007</v>
      </c>
      <c r="F123" s="340">
        <v>14134019.880000001</v>
      </c>
      <c r="G123" s="340">
        <v>-438857585.76999998</v>
      </c>
    </row>
    <row r="124" spans="1:7" x14ac:dyDescent="0.25">
      <c r="A124" s="336">
        <v>168503</v>
      </c>
      <c r="B124" s="30">
        <f t="shared" si="1"/>
        <v>6</v>
      </c>
      <c r="C124" s="343" t="s">
        <v>72</v>
      </c>
      <c r="D124" s="340">
        <v>-5140430.25</v>
      </c>
      <c r="E124" s="340">
        <v>0</v>
      </c>
      <c r="F124" s="340">
        <v>160638.45000000001</v>
      </c>
      <c r="G124" s="340">
        <v>-5301068.7</v>
      </c>
    </row>
    <row r="125" spans="1:7" x14ac:dyDescent="0.25">
      <c r="A125" s="336">
        <v>168503010</v>
      </c>
      <c r="B125" s="30">
        <f t="shared" si="1"/>
        <v>9</v>
      </c>
      <c r="C125" s="343" t="s">
        <v>59</v>
      </c>
      <c r="D125" s="340">
        <v>-5140430.25</v>
      </c>
      <c r="E125" s="340">
        <v>0</v>
      </c>
      <c r="F125" s="340">
        <v>160638.45000000001</v>
      </c>
      <c r="G125" s="340">
        <v>-5301068.7</v>
      </c>
    </row>
    <row r="126" spans="1:7" x14ac:dyDescent="0.25">
      <c r="A126" s="336">
        <v>168504</v>
      </c>
      <c r="B126" s="30">
        <f t="shared" si="1"/>
        <v>6</v>
      </c>
      <c r="C126" s="343" t="s">
        <v>34</v>
      </c>
      <c r="D126" s="340">
        <v>-5629928567.7700005</v>
      </c>
      <c r="E126" s="340">
        <v>22637102.850000001</v>
      </c>
      <c r="F126" s="340">
        <v>476581904.35000002</v>
      </c>
      <c r="G126" s="340">
        <v>-6083873369.2700005</v>
      </c>
    </row>
    <row r="127" spans="1:7" x14ac:dyDescent="0.25">
      <c r="A127" s="336">
        <v>168504009</v>
      </c>
      <c r="B127" s="30">
        <f t="shared" si="1"/>
        <v>9</v>
      </c>
      <c r="C127" s="343" t="s">
        <v>35</v>
      </c>
      <c r="D127" s="340">
        <v>-194842267.81</v>
      </c>
      <c r="E127" s="340">
        <v>0</v>
      </c>
      <c r="F127" s="340">
        <v>7785514.9500000002</v>
      </c>
      <c r="G127" s="340">
        <v>-202627782.75999999</v>
      </c>
    </row>
    <row r="128" spans="1:7" x14ac:dyDescent="0.25">
      <c r="A128" s="336">
        <v>168504011</v>
      </c>
      <c r="B128" s="30">
        <f t="shared" si="1"/>
        <v>9</v>
      </c>
      <c r="C128" s="343" t="s">
        <v>36</v>
      </c>
      <c r="D128" s="340">
        <v>-5435086299.96</v>
      </c>
      <c r="E128" s="340">
        <v>22637102.850000001</v>
      </c>
      <c r="F128" s="340">
        <v>468796389.39999998</v>
      </c>
      <c r="G128" s="340">
        <v>-5881245586.5100002</v>
      </c>
    </row>
    <row r="129" spans="1:7" x14ac:dyDescent="0.25">
      <c r="A129" s="336">
        <v>168505</v>
      </c>
      <c r="B129" s="30">
        <f t="shared" si="1"/>
        <v>6</v>
      </c>
      <c r="C129" s="343" t="s">
        <v>37</v>
      </c>
      <c r="D129" s="340">
        <v>-8177615.5800000001</v>
      </c>
      <c r="E129" s="340">
        <v>0</v>
      </c>
      <c r="F129" s="340">
        <v>365467.98</v>
      </c>
      <c r="G129" s="340">
        <v>-8543083.5600000005</v>
      </c>
    </row>
    <row r="130" spans="1:7" x14ac:dyDescent="0.25">
      <c r="A130" s="336">
        <v>168505008</v>
      </c>
      <c r="B130" s="30">
        <f t="shared" si="1"/>
        <v>9</v>
      </c>
      <c r="C130" s="343" t="s">
        <v>38</v>
      </c>
      <c r="D130" s="340">
        <v>-8177615.5800000001</v>
      </c>
      <c r="E130" s="340">
        <v>0</v>
      </c>
      <c r="F130" s="340">
        <v>365467.98</v>
      </c>
      <c r="G130" s="340">
        <v>-8543083.5600000005</v>
      </c>
    </row>
    <row r="131" spans="1:7" x14ac:dyDescent="0.25">
      <c r="A131" s="336">
        <v>168506</v>
      </c>
      <c r="B131" s="30">
        <f t="shared" si="1"/>
        <v>6</v>
      </c>
      <c r="C131" s="343" t="s">
        <v>39</v>
      </c>
      <c r="D131" s="340">
        <v>-1185710466.02</v>
      </c>
      <c r="E131" s="340">
        <v>3143250.31</v>
      </c>
      <c r="F131" s="340">
        <v>45182508.740000002</v>
      </c>
      <c r="G131" s="340">
        <v>-1227749724.45</v>
      </c>
    </row>
    <row r="132" spans="1:7" x14ac:dyDescent="0.25">
      <c r="A132" s="336">
        <v>168506001</v>
      </c>
      <c r="B132" s="30">
        <f t="shared" si="1"/>
        <v>9</v>
      </c>
      <c r="C132" s="343" t="s">
        <v>40</v>
      </c>
      <c r="D132" s="340">
        <v>-893923826.47000003</v>
      </c>
      <c r="E132" s="340">
        <v>532462.29</v>
      </c>
      <c r="F132" s="340">
        <v>29363259.879999999</v>
      </c>
      <c r="G132" s="340">
        <v>-922754624.05999994</v>
      </c>
    </row>
    <row r="133" spans="1:7" x14ac:dyDescent="0.25">
      <c r="A133" s="336">
        <v>168506002</v>
      </c>
      <c r="B133" s="30">
        <f t="shared" si="1"/>
        <v>9</v>
      </c>
      <c r="C133" s="343" t="s">
        <v>41</v>
      </c>
      <c r="D133" s="340">
        <v>-288112699.56</v>
      </c>
      <c r="E133" s="340">
        <v>2610788.02</v>
      </c>
      <c r="F133" s="340">
        <v>15704438.289999999</v>
      </c>
      <c r="G133" s="340">
        <v>-301206349.82999998</v>
      </c>
    </row>
    <row r="134" spans="1:7" x14ac:dyDescent="0.25">
      <c r="A134" s="336">
        <v>168506004</v>
      </c>
      <c r="B134" s="30">
        <f t="shared" si="1"/>
        <v>9</v>
      </c>
      <c r="C134" s="343" t="s">
        <v>52</v>
      </c>
      <c r="D134" s="340">
        <v>-3673939.99</v>
      </c>
      <c r="E134" s="340">
        <v>0</v>
      </c>
      <c r="F134" s="340">
        <v>114810.57</v>
      </c>
      <c r="G134" s="340">
        <v>-3788750.56</v>
      </c>
    </row>
    <row r="135" spans="1:7" x14ac:dyDescent="0.25">
      <c r="A135" s="336">
        <v>168507</v>
      </c>
      <c r="B135" s="30">
        <f t="shared" si="1"/>
        <v>6</v>
      </c>
      <c r="C135" s="343" t="s">
        <v>42</v>
      </c>
      <c r="D135" s="340">
        <v>-4054808245.0999999</v>
      </c>
      <c r="E135" s="340">
        <v>22107490.16</v>
      </c>
      <c r="F135" s="340">
        <v>372477649.02999997</v>
      </c>
      <c r="G135" s="340">
        <v>-4405178403.9700003</v>
      </c>
    </row>
    <row r="136" spans="1:7" x14ac:dyDescent="0.25">
      <c r="A136" s="336">
        <v>168507001</v>
      </c>
      <c r="B136" s="30">
        <f t="shared" si="1"/>
        <v>9</v>
      </c>
      <c r="C136" s="343" t="s">
        <v>43</v>
      </c>
      <c r="D136" s="340">
        <v>-1820974299.9300001</v>
      </c>
      <c r="E136" s="340">
        <v>14380892.73</v>
      </c>
      <c r="F136" s="340">
        <v>162373681.63999999</v>
      </c>
      <c r="G136" s="340">
        <v>-1968967088.8399999</v>
      </c>
    </row>
    <row r="137" spans="1:7" x14ac:dyDescent="0.25">
      <c r="A137" s="336">
        <v>168507002</v>
      </c>
      <c r="B137" s="30">
        <f t="shared" si="1"/>
        <v>9</v>
      </c>
      <c r="C137" s="343" t="s">
        <v>44</v>
      </c>
      <c r="D137" s="340">
        <v>-2168447150.0599999</v>
      </c>
      <c r="E137" s="340">
        <v>7726597.4299999997</v>
      </c>
      <c r="F137" s="340">
        <v>159925017.99000001</v>
      </c>
      <c r="G137" s="340">
        <v>-2320645570.6199999</v>
      </c>
    </row>
    <row r="138" spans="1:7" x14ac:dyDescent="0.25">
      <c r="A138" s="336">
        <v>168507003</v>
      </c>
      <c r="B138" s="30">
        <f t="shared" ref="B138:B201" si="2">LEN(A138)</f>
        <v>9</v>
      </c>
      <c r="C138" s="343" t="s">
        <v>45</v>
      </c>
      <c r="D138" s="340">
        <v>-59980674.68</v>
      </c>
      <c r="E138" s="340">
        <v>0</v>
      </c>
      <c r="F138" s="340">
        <v>1874395.92</v>
      </c>
      <c r="G138" s="340">
        <v>-61855070.600000001</v>
      </c>
    </row>
    <row r="139" spans="1:7" x14ac:dyDescent="0.25">
      <c r="A139" s="336">
        <v>168507007</v>
      </c>
      <c r="B139" s="30">
        <f t="shared" si="2"/>
        <v>9</v>
      </c>
      <c r="C139" s="343" t="s">
        <v>46</v>
      </c>
      <c r="D139" s="340">
        <v>-5406120.4299999997</v>
      </c>
      <c r="E139" s="340">
        <v>0</v>
      </c>
      <c r="F139" s="340">
        <v>48304553.479999997</v>
      </c>
      <c r="G139" s="340">
        <v>-53710673.909999996</v>
      </c>
    </row>
    <row r="140" spans="1:7" x14ac:dyDescent="0.25">
      <c r="A140" s="336">
        <v>168508</v>
      </c>
      <c r="B140" s="30">
        <f t="shared" si="2"/>
        <v>6</v>
      </c>
      <c r="C140" s="343" t="s">
        <v>47</v>
      </c>
      <c r="D140" s="340">
        <v>-371241029.00999999</v>
      </c>
      <c r="E140" s="340">
        <v>0</v>
      </c>
      <c r="F140" s="340">
        <v>11748438.6</v>
      </c>
      <c r="G140" s="340">
        <v>-382989467.61000001</v>
      </c>
    </row>
    <row r="141" spans="1:7" x14ac:dyDescent="0.25">
      <c r="A141" s="336">
        <v>168508002</v>
      </c>
      <c r="B141" s="30">
        <f t="shared" si="2"/>
        <v>9</v>
      </c>
      <c r="C141" s="343" t="s">
        <v>48</v>
      </c>
      <c r="D141" s="340">
        <v>-328261804.18000001</v>
      </c>
      <c r="E141" s="340">
        <v>0</v>
      </c>
      <c r="F141" s="340">
        <v>10258181.43</v>
      </c>
      <c r="G141" s="340">
        <v>-338519985.61000001</v>
      </c>
    </row>
    <row r="142" spans="1:7" x14ac:dyDescent="0.25">
      <c r="A142" s="336">
        <v>168508006</v>
      </c>
      <c r="B142" s="30">
        <f t="shared" si="2"/>
        <v>9</v>
      </c>
      <c r="C142" s="343" t="s">
        <v>65</v>
      </c>
      <c r="D142" s="340">
        <v>-42979224.829999998</v>
      </c>
      <c r="E142" s="340">
        <v>0</v>
      </c>
      <c r="F142" s="340">
        <v>1490257.17</v>
      </c>
      <c r="G142" s="340">
        <v>-44469482</v>
      </c>
    </row>
    <row r="143" spans="1:7" x14ac:dyDescent="0.25">
      <c r="A143" s="336">
        <v>168509</v>
      </c>
      <c r="B143" s="30">
        <f t="shared" si="2"/>
        <v>6</v>
      </c>
      <c r="C143" s="343" t="s">
        <v>53</v>
      </c>
      <c r="D143" s="340">
        <v>-6214233.4400000004</v>
      </c>
      <c r="E143" s="340">
        <v>0</v>
      </c>
      <c r="F143" s="340">
        <v>194194.8</v>
      </c>
      <c r="G143" s="340">
        <v>-6408428.2400000002</v>
      </c>
    </row>
    <row r="144" spans="1:7" x14ac:dyDescent="0.25">
      <c r="A144" s="336">
        <v>168509002</v>
      </c>
      <c r="B144" s="30">
        <f t="shared" si="2"/>
        <v>9</v>
      </c>
      <c r="C144" s="343" t="s">
        <v>54</v>
      </c>
      <c r="D144" s="340">
        <v>-3704783.17</v>
      </c>
      <c r="E144" s="340">
        <v>0</v>
      </c>
      <c r="F144" s="340">
        <v>115774.47</v>
      </c>
      <c r="G144" s="340">
        <v>-3820557.64</v>
      </c>
    </row>
    <row r="145" spans="1:7" x14ac:dyDescent="0.25">
      <c r="A145" s="336">
        <v>168509006</v>
      </c>
      <c r="B145" s="30">
        <f t="shared" si="2"/>
        <v>9</v>
      </c>
      <c r="C145" s="343" t="s">
        <v>67</v>
      </c>
      <c r="D145" s="340">
        <v>-2509450.27</v>
      </c>
      <c r="E145" s="340">
        <v>0</v>
      </c>
      <c r="F145" s="340">
        <v>78420.33</v>
      </c>
      <c r="G145" s="340">
        <v>-2587870.6</v>
      </c>
    </row>
    <row r="146" spans="1:7" x14ac:dyDescent="0.25">
      <c r="A146" s="336">
        <v>168513</v>
      </c>
      <c r="B146" s="30">
        <f t="shared" si="2"/>
        <v>6</v>
      </c>
      <c r="C146" s="343" t="s">
        <v>74</v>
      </c>
      <c r="D146" s="340">
        <v>-3217788.18</v>
      </c>
      <c r="E146" s="340">
        <v>3618017.71</v>
      </c>
      <c r="F146" s="340">
        <v>432635.53</v>
      </c>
      <c r="G146" s="340">
        <v>-32406</v>
      </c>
    </row>
    <row r="147" spans="1:7" x14ac:dyDescent="0.25">
      <c r="A147" s="336">
        <v>168513027</v>
      </c>
      <c r="B147" s="30">
        <f t="shared" si="2"/>
        <v>9</v>
      </c>
      <c r="C147" s="343" t="s">
        <v>77</v>
      </c>
      <c r="D147" s="340">
        <v>-629790.09</v>
      </c>
      <c r="E147" s="340">
        <v>629790.09</v>
      </c>
      <c r="F147" s="340">
        <v>0</v>
      </c>
      <c r="G147" s="340">
        <v>0</v>
      </c>
    </row>
    <row r="148" spans="1:7" x14ac:dyDescent="0.25">
      <c r="A148" s="336">
        <v>168513028</v>
      </c>
      <c r="B148" s="30">
        <f t="shared" si="2"/>
        <v>9</v>
      </c>
      <c r="C148" s="343" t="s">
        <v>78</v>
      </c>
      <c r="D148" s="340">
        <v>-74992.5</v>
      </c>
      <c r="E148" s="340">
        <v>474197.31</v>
      </c>
      <c r="F148" s="340">
        <v>431610.81</v>
      </c>
      <c r="G148" s="340">
        <v>-32406</v>
      </c>
    </row>
    <row r="149" spans="1:7" x14ac:dyDescent="0.25">
      <c r="A149" s="336">
        <v>168513034</v>
      </c>
      <c r="B149" s="30">
        <f t="shared" si="2"/>
        <v>9</v>
      </c>
      <c r="C149" s="343" t="s">
        <v>80</v>
      </c>
      <c r="D149" s="340">
        <v>-18844.97</v>
      </c>
      <c r="E149" s="340">
        <v>19869.689999999999</v>
      </c>
      <c r="F149" s="340">
        <v>1024.72</v>
      </c>
      <c r="G149" s="340">
        <v>0</v>
      </c>
    </row>
    <row r="150" spans="1:7" x14ac:dyDescent="0.25">
      <c r="A150" s="336">
        <v>168513039</v>
      </c>
      <c r="B150" s="30">
        <f t="shared" si="2"/>
        <v>9</v>
      </c>
      <c r="C150" s="343" t="s">
        <v>467</v>
      </c>
      <c r="D150" s="340">
        <v>-2494160.62</v>
      </c>
      <c r="E150" s="340">
        <v>2494160.62</v>
      </c>
      <c r="F150" s="340">
        <v>0</v>
      </c>
      <c r="G150" s="340">
        <v>0</v>
      </c>
    </row>
    <row r="151" spans="1:7" x14ac:dyDescent="0.25">
      <c r="A151" s="336">
        <v>168515</v>
      </c>
      <c r="B151" s="30">
        <f t="shared" si="2"/>
        <v>6</v>
      </c>
      <c r="C151" s="343" t="s">
        <v>81</v>
      </c>
      <c r="D151" s="340">
        <v>-1860959115.26</v>
      </c>
      <c r="E151" s="340">
        <v>19850357.5</v>
      </c>
      <c r="F151" s="340">
        <v>184858282.53999999</v>
      </c>
      <c r="G151" s="340">
        <v>-2025967040.3</v>
      </c>
    </row>
    <row r="152" spans="1:7" x14ac:dyDescent="0.25">
      <c r="A152" s="336">
        <v>168515041</v>
      </c>
      <c r="B152" s="30">
        <f t="shared" si="2"/>
        <v>9</v>
      </c>
      <c r="C152" s="343" t="s">
        <v>82</v>
      </c>
      <c r="D152" s="340">
        <v>0</v>
      </c>
      <c r="E152" s="340">
        <v>0</v>
      </c>
      <c r="F152" s="340">
        <v>72544652.579999998</v>
      </c>
      <c r="G152" s="340">
        <v>-72544652.579999998</v>
      </c>
    </row>
    <row r="153" spans="1:7" x14ac:dyDescent="0.25">
      <c r="A153" s="336">
        <v>168515062</v>
      </c>
      <c r="B153" s="30">
        <f t="shared" si="2"/>
        <v>9</v>
      </c>
      <c r="C153" s="343" t="s">
        <v>413</v>
      </c>
      <c r="D153" s="340">
        <v>-5966697.6399999997</v>
      </c>
      <c r="E153" s="340">
        <v>0</v>
      </c>
      <c r="F153" s="340">
        <v>186459.3</v>
      </c>
      <c r="G153" s="340">
        <v>-6153156.9400000004</v>
      </c>
    </row>
    <row r="154" spans="1:7" x14ac:dyDescent="0.25">
      <c r="A154" s="336">
        <v>168515072</v>
      </c>
      <c r="B154" s="30">
        <f t="shared" si="2"/>
        <v>9</v>
      </c>
      <c r="C154" s="343" t="s">
        <v>75</v>
      </c>
      <c r="D154" s="340">
        <v>-11003312.619999999</v>
      </c>
      <c r="E154" s="340">
        <v>0</v>
      </c>
      <c r="F154" s="340">
        <v>343853.52</v>
      </c>
      <c r="G154" s="340">
        <v>-11347166.140000001</v>
      </c>
    </row>
    <row r="155" spans="1:7" x14ac:dyDescent="0.25">
      <c r="A155" s="336">
        <v>168515074</v>
      </c>
      <c r="B155" s="30">
        <f t="shared" si="2"/>
        <v>9</v>
      </c>
      <c r="C155" s="343" t="s">
        <v>76</v>
      </c>
      <c r="D155" s="340">
        <v>-424432921.10000002</v>
      </c>
      <c r="E155" s="340">
        <v>0</v>
      </c>
      <c r="F155" s="340">
        <v>36866426.840000004</v>
      </c>
      <c r="G155" s="340">
        <v>-461299347.94</v>
      </c>
    </row>
    <row r="156" spans="1:7" x14ac:dyDescent="0.25">
      <c r="A156" s="336">
        <v>168515087</v>
      </c>
      <c r="B156" s="30">
        <f t="shared" si="2"/>
        <v>9</v>
      </c>
      <c r="C156" s="343" t="s">
        <v>397</v>
      </c>
      <c r="D156" s="340">
        <v>-964088.31</v>
      </c>
      <c r="E156" s="340">
        <v>0</v>
      </c>
      <c r="F156" s="340">
        <v>41876.76</v>
      </c>
      <c r="G156" s="340">
        <v>-1005965.07</v>
      </c>
    </row>
    <row r="157" spans="1:7" x14ac:dyDescent="0.25">
      <c r="A157" s="336">
        <v>168515090</v>
      </c>
      <c r="B157" s="30">
        <f t="shared" si="2"/>
        <v>9</v>
      </c>
      <c r="C157" s="343" t="s">
        <v>77</v>
      </c>
      <c r="D157" s="340">
        <v>-36905171.469999999</v>
      </c>
      <c r="E157" s="340">
        <v>0</v>
      </c>
      <c r="F157" s="340">
        <v>1868586.02</v>
      </c>
      <c r="G157" s="340">
        <v>-38773757.490000002</v>
      </c>
    </row>
    <row r="158" spans="1:7" x14ac:dyDescent="0.25">
      <c r="A158" s="336">
        <v>168515091</v>
      </c>
      <c r="B158" s="30">
        <f t="shared" si="2"/>
        <v>9</v>
      </c>
      <c r="C158" s="343" t="s">
        <v>78</v>
      </c>
      <c r="D158" s="340">
        <v>-63080852.049999997</v>
      </c>
      <c r="E158" s="340">
        <v>2781728.48</v>
      </c>
      <c r="F158" s="340">
        <v>4642249.59</v>
      </c>
      <c r="G158" s="340">
        <v>-64941373.159999996</v>
      </c>
    </row>
    <row r="159" spans="1:7" x14ac:dyDescent="0.25">
      <c r="A159" s="336">
        <v>168515096</v>
      </c>
      <c r="B159" s="30">
        <f t="shared" si="2"/>
        <v>9</v>
      </c>
      <c r="C159" s="343" t="s">
        <v>79</v>
      </c>
      <c r="D159" s="340">
        <v>-830044247.46000004</v>
      </c>
      <c r="E159" s="340">
        <v>15077456.84</v>
      </c>
      <c r="F159" s="340">
        <v>47233300.18</v>
      </c>
      <c r="G159" s="340">
        <v>-862200090.79999995</v>
      </c>
    </row>
    <row r="160" spans="1:7" x14ac:dyDescent="0.25">
      <c r="A160" s="336">
        <v>168515097</v>
      </c>
      <c r="B160" s="30">
        <f t="shared" si="2"/>
        <v>9</v>
      </c>
      <c r="C160" s="343" t="s">
        <v>80</v>
      </c>
      <c r="D160" s="340">
        <v>-125578756.79000001</v>
      </c>
      <c r="E160" s="340">
        <v>1991172.18</v>
      </c>
      <c r="F160" s="340">
        <v>11637386.35</v>
      </c>
      <c r="G160" s="340">
        <v>-135224970.96000001</v>
      </c>
    </row>
    <row r="161" spans="1:7" x14ac:dyDescent="0.25">
      <c r="A161" s="336">
        <v>168515098</v>
      </c>
      <c r="B161" s="30">
        <f t="shared" si="2"/>
        <v>9</v>
      </c>
      <c r="C161" s="343" t="s">
        <v>469</v>
      </c>
      <c r="D161" s="340">
        <v>-3286544.19</v>
      </c>
      <c r="E161" s="340">
        <v>0</v>
      </c>
      <c r="F161" s="340">
        <v>102704.49</v>
      </c>
      <c r="G161" s="340">
        <v>-3389248.68</v>
      </c>
    </row>
    <row r="162" spans="1:7" x14ac:dyDescent="0.25">
      <c r="A162" s="336">
        <v>168515104</v>
      </c>
      <c r="B162" s="30">
        <f t="shared" si="2"/>
        <v>9</v>
      </c>
      <c r="C162" s="343" t="s">
        <v>83</v>
      </c>
      <c r="D162" s="340">
        <v>-359696523.63</v>
      </c>
      <c r="E162" s="340">
        <v>0</v>
      </c>
      <c r="F162" s="340">
        <v>9390786.9100000001</v>
      </c>
      <c r="G162" s="340">
        <v>-369087310.54000002</v>
      </c>
    </row>
    <row r="163" spans="1:7" x14ac:dyDescent="0.25">
      <c r="A163" s="336">
        <v>1695</v>
      </c>
      <c r="B163" s="30">
        <f t="shared" si="2"/>
        <v>4</v>
      </c>
      <c r="C163" s="343" t="s">
        <v>433</v>
      </c>
      <c r="D163" s="340">
        <v>-614553211.51999998</v>
      </c>
      <c r="E163" s="340">
        <v>0</v>
      </c>
      <c r="F163" s="340">
        <v>0</v>
      </c>
      <c r="G163" s="340">
        <v>-614553211.51999998</v>
      </c>
    </row>
    <row r="164" spans="1:7" x14ac:dyDescent="0.25">
      <c r="A164" s="336">
        <v>169508</v>
      </c>
      <c r="B164" s="30">
        <f t="shared" si="2"/>
        <v>6</v>
      </c>
      <c r="C164" s="343" t="s">
        <v>34</v>
      </c>
      <c r="D164" s="340">
        <v>-37777296.140000001</v>
      </c>
      <c r="E164" s="340">
        <v>0</v>
      </c>
      <c r="F164" s="340">
        <v>0</v>
      </c>
      <c r="G164" s="340">
        <v>-37777296.140000001</v>
      </c>
    </row>
    <row r="165" spans="1:7" x14ac:dyDescent="0.25">
      <c r="A165" s="336">
        <v>169508011</v>
      </c>
      <c r="B165" s="30">
        <f t="shared" si="2"/>
        <v>9</v>
      </c>
      <c r="C165" s="343" t="s">
        <v>36</v>
      </c>
      <c r="D165" s="340">
        <v>-37777296.140000001</v>
      </c>
      <c r="E165" s="340">
        <v>0</v>
      </c>
      <c r="F165" s="340">
        <v>0</v>
      </c>
      <c r="G165" s="340">
        <v>-37777296.140000001</v>
      </c>
    </row>
    <row r="166" spans="1:7" x14ac:dyDescent="0.25">
      <c r="A166" s="336">
        <v>169512</v>
      </c>
      <c r="B166" s="30">
        <f t="shared" si="2"/>
        <v>6</v>
      </c>
      <c r="C166" s="343" t="s">
        <v>429</v>
      </c>
      <c r="D166" s="340">
        <v>-576775915.38</v>
      </c>
      <c r="E166" s="340">
        <v>0</v>
      </c>
      <c r="F166" s="340">
        <v>0</v>
      </c>
      <c r="G166" s="340">
        <v>-576775915.38</v>
      </c>
    </row>
    <row r="167" spans="1:7" x14ac:dyDescent="0.25">
      <c r="A167" s="336">
        <v>169512002</v>
      </c>
      <c r="B167" s="30">
        <f t="shared" si="2"/>
        <v>9</v>
      </c>
      <c r="C167" s="343" t="s">
        <v>48</v>
      </c>
      <c r="D167" s="340">
        <v>-576775915.38</v>
      </c>
      <c r="E167" s="340">
        <v>0</v>
      </c>
      <c r="F167" s="340">
        <v>0</v>
      </c>
      <c r="G167" s="340">
        <v>-576775915.38</v>
      </c>
    </row>
    <row r="168" spans="1:7" x14ac:dyDescent="0.25">
      <c r="A168" s="336">
        <v>19</v>
      </c>
      <c r="B168" s="30">
        <f t="shared" si="2"/>
        <v>2</v>
      </c>
      <c r="C168" s="343" t="s">
        <v>84</v>
      </c>
      <c r="D168" s="340">
        <v>31548542315.900002</v>
      </c>
      <c r="E168" s="340">
        <v>780925264.67999995</v>
      </c>
      <c r="F168" s="340">
        <v>1910972713.8299999</v>
      </c>
      <c r="G168" s="340">
        <v>30418494866.75</v>
      </c>
    </row>
    <row r="169" spans="1:7" x14ac:dyDescent="0.25">
      <c r="A169" s="336">
        <v>1906</v>
      </c>
      <c r="B169" s="30">
        <f t="shared" si="2"/>
        <v>4</v>
      </c>
      <c r="C169" s="343" t="s">
        <v>422</v>
      </c>
      <c r="D169" s="340">
        <v>728092021.10000002</v>
      </c>
      <c r="E169" s="340">
        <v>0</v>
      </c>
      <c r="F169" s="340">
        <v>331761357.10000002</v>
      </c>
      <c r="G169" s="340">
        <v>396330664</v>
      </c>
    </row>
    <row r="170" spans="1:7" x14ac:dyDescent="0.25">
      <c r="A170" s="336">
        <v>190604</v>
      </c>
      <c r="B170" s="30">
        <f t="shared" si="2"/>
        <v>6</v>
      </c>
      <c r="C170" s="343" t="s">
        <v>421</v>
      </c>
      <c r="D170" s="340">
        <v>728092021.10000002</v>
      </c>
      <c r="E170" s="340">
        <v>0</v>
      </c>
      <c r="F170" s="340">
        <v>331761357.10000002</v>
      </c>
      <c r="G170" s="340">
        <v>396330664</v>
      </c>
    </row>
    <row r="171" spans="1:7" x14ac:dyDescent="0.25">
      <c r="A171" s="336">
        <v>190604001</v>
      </c>
      <c r="B171" s="30">
        <f t="shared" si="2"/>
        <v>9</v>
      </c>
      <c r="C171" s="343" t="s">
        <v>420</v>
      </c>
      <c r="D171" s="340">
        <v>728092021.10000002</v>
      </c>
      <c r="E171" s="340">
        <v>0</v>
      </c>
      <c r="F171" s="340">
        <v>331761357.10000002</v>
      </c>
      <c r="G171" s="340">
        <v>396330664</v>
      </c>
    </row>
    <row r="172" spans="1:7" x14ac:dyDescent="0.25">
      <c r="A172" s="336">
        <v>1908</v>
      </c>
      <c r="B172" s="30">
        <f t="shared" si="2"/>
        <v>4</v>
      </c>
      <c r="C172" s="343" t="s">
        <v>87</v>
      </c>
      <c r="D172" s="340">
        <v>3504494238.1500001</v>
      </c>
      <c r="E172" s="340">
        <v>82850097.510000005</v>
      </c>
      <c r="F172" s="340">
        <v>0.01</v>
      </c>
      <c r="G172" s="340">
        <v>3587344335.6500001</v>
      </c>
    </row>
    <row r="173" spans="1:7" x14ac:dyDescent="0.25">
      <c r="A173" s="336">
        <v>190801</v>
      </c>
      <c r="B173" s="30">
        <f t="shared" si="2"/>
        <v>6</v>
      </c>
      <c r="C173" s="343" t="s">
        <v>88</v>
      </c>
      <c r="D173" s="340">
        <v>3504494238.1500001</v>
      </c>
      <c r="E173" s="340">
        <v>82850097.510000005</v>
      </c>
      <c r="F173" s="340">
        <v>0.01</v>
      </c>
      <c r="G173" s="340">
        <v>3587344335.6500001</v>
      </c>
    </row>
    <row r="174" spans="1:7" x14ac:dyDescent="0.25">
      <c r="A174" s="336">
        <v>190801001</v>
      </c>
      <c r="B174" s="30">
        <f t="shared" si="2"/>
        <v>9</v>
      </c>
      <c r="C174" s="343" t="s">
        <v>88</v>
      </c>
      <c r="D174" s="340">
        <v>3504390822.1500001</v>
      </c>
      <c r="E174" s="340">
        <v>82850097.510000005</v>
      </c>
      <c r="F174" s="340">
        <v>0.01</v>
      </c>
      <c r="G174" s="340">
        <v>3587240919.6500001</v>
      </c>
    </row>
    <row r="175" spans="1:7" x14ac:dyDescent="0.25">
      <c r="A175" s="336">
        <v>190801002</v>
      </c>
      <c r="B175" s="30">
        <f t="shared" si="2"/>
        <v>9</v>
      </c>
      <c r="C175" s="343" t="s">
        <v>471</v>
      </c>
      <c r="D175" s="340">
        <v>103416</v>
      </c>
      <c r="E175" s="340">
        <v>0</v>
      </c>
      <c r="F175" s="340">
        <v>0</v>
      </c>
      <c r="G175" s="340">
        <v>103416</v>
      </c>
    </row>
    <row r="176" spans="1:7" x14ac:dyDescent="0.25">
      <c r="A176" s="336">
        <v>1909</v>
      </c>
      <c r="B176" s="30">
        <f t="shared" si="2"/>
        <v>4</v>
      </c>
      <c r="C176" s="343" t="s">
        <v>472</v>
      </c>
      <c r="D176" s="340">
        <v>101363</v>
      </c>
      <c r="E176" s="340">
        <v>0</v>
      </c>
      <c r="F176" s="340">
        <v>0</v>
      </c>
      <c r="G176" s="340">
        <v>101363</v>
      </c>
    </row>
    <row r="177" spans="1:8" x14ac:dyDescent="0.25">
      <c r="A177" s="336">
        <v>190903</v>
      </c>
      <c r="B177" s="30">
        <f t="shared" si="2"/>
        <v>6</v>
      </c>
      <c r="C177" s="343" t="s">
        <v>473</v>
      </c>
      <c r="D177" s="340">
        <v>101363</v>
      </c>
      <c r="E177" s="340">
        <v>0</v>
      </c>
      <c r="F177" s="340">
        <v>0</v>
      </c>
      <c r="G177" s="340">
        <v>101363</v>
      </c>
    </row>
    <row r="178" spans="1:8" x14ac:dyDescent="0.25">
      <c r="A178" s="336">
        <v>190903001</v>
      </c>
      <c r="B178" s="30">
        <f t="shared" si="2"/>
        <v>9</v>
      </c>
      <c r="C178" s="343" t="s">
        <v>473</v>
      </c>
      <c r="D178" s="340">
        <v>101363</v>
      </c>
      <c r="E178" s="340">
        <v>0</v>
      </c>
      <c r="F178" s="340">
        <v>0</v>
      </c>
      <c r="G178" s="340">
        <v>101363</v>
      </c>
    </row>
    <row r="179" spans="1:8" x14ac:dyDescent="0.25">
      <c r="A179" s="336">
        <v>1970</v>
      </c>
      <c r="B179" s="30">
        <f t="shared" si="2"/>
        <v>4</v>
      </c>
      <c r="C179" s="343" t="s">
        <v>89</v>
      </c>
      <c r="D179" s="340">
        <v>34236413968.07</v>
      </c>
      <c r="E179" s="340">
        <v>697287969.15999997</v>
      </c>
      <c r="F179" s="340">
        <v>0</v>
      </c>
      <c r="G179" s="340">
        <v>34933701937.230003</v>
      </c>
    </row>
    <row r="180" spans="1:8" x14ac:dyDescent="0.25">
      <c r="A180" s="336">
        <v>197007</v>
      </c>
      <c r="B180" s="30">
        <f t="shared" si="2"/>
        <v>6</v>
      </c>
      <c r="C180" s="343" t="s">
        <v>90</v>
      </c>
      <c r="D180" s="340">
        <v>34236413968.07</v>
      </c>
      <c r="E180" s="340">
        <v>697287969.15999997</v>
      </c>
      <c r="F180" s="340">
        <v>0</v>
      </c>
      <c r="G180" s="340">
        <v>34933701937.230003</v>
      </c>
    </row>
    <row r="181" spans="1:8" x14ac:dyDescent="0.25">
      <c r="A181" s="336">
        <v>197007001</v>
      </c>
      <c r="B181" s="30">
        <f t="shared" si="2"/>
        <v>9</v>
      </c>
      <c r="C181" s="343" t="s">
        <v>90</v>
      </c>
      <c r="D181" s="340">
        <v>34236413968.07</v>
      </c>
      <c r="E181" s="340">
        <v>697287969.15999997</v>
      </c>
      <c r="F181" s="340">
        <v>0</v>
      </c>
      <c r="G181" s="340">
        <v>34933701937.230003</v>
      </c>
    </row>
    <row r="182" spans="1:8" x14ac:dyDescent="0.25">
      <c r="A182" s="336">
        <v>1975</v>
      </c>
      <c r="B182" s="30">
        <f t="shared" si="2"/>
        <v>4</v>
      </c>
      <c r="C182" s="343" t="s">
        <v>91</v>
      </c>
      <c r="D182" s="340">
        <v>-6920559274.4200001</v>
      </c>
      <c r="E182" s="340">
        <v>787198.01</v>
      </c>
      <c r="F182" s="340">
        <v>1579211356.72</v>
      </c>
      <c r="G182" s="340">
        <v>-8498983433.1300001</v>
      </c>
    </row>
    <row r="183" spans="1:8" x14ac:dyDescent="0.25">
      <c r="A183" s="336">
        <v>197507</v>
      </c>
      <c r="B183" s="30">
        <f t="shared" si="2"/>
        <v>6</v>
      </c>
      <c r="C183" s="343" t="s">
        <v>90</v>
      </c>
      <c r="D183" s="340">
        <v>-6920559274.4200001</v>
      </c>
      <c r="E183" s="340">
        <v>787198.01</v>
      </c>
      <c r="F183" s="340">
        <v>1579211356.72</v>
      </c>
      <c r="G183" s="340">
        <v>-8498983433.1300001</v>
      </c>
    </row>
    <row r="184" spans="1:8" x14ac:dyDescent="0.25">
      <c r="A184" s="336">
        <v>197507001</v>
      </c>
      <c r="B184" s="30">
        <f t="shared" si="2"/>
        <v>9</v>
      </c>
      <c r="C184" s="343" t="s">
        <v>90</v>
      </c>
      <c r="D184" s="340">
        <v>-6920559274.4200001</v>
      </c>
      <c r="E184" s="340">
        <v>787198.01</v>
      </c>
      <c r="F184" s="340">
        <v>1579211356.72</v>
      </c>
      <c r="G184" s="340">
        <v>-8498983433.1300001</v>
      </c>
    </row>
    <row r="185" spans="1:8" x14ac:dyDescent="0.25">
      <c r="A185" s="336" t="s">
        <v>92</v>
      </c>
      <c r="B185" s="30">
        <f t="shared" si="2"/>
        <v>1</v>
      </c>
      <c r="C185" s="343" t="s">
        <v>93</v>
      </c>
      <c r="D185" s="340">
        <v>63326643647.301399</v>
      </c>
      <c r="E185" s="340">
        <v>135488408554.35001</v>
      </c>
      <c r="F185" s="340">
        <v>151542559601.64999</v>
      </c>
      <c r="G185" s="340">
        <v>79380794694.601395</v>
      </c>
      <c r="H185" s="21">
        <f>+G185-'Estado Situacion F GRU'!N96</f>
        <v>1.40380859375E-3</v>
      </c>
    </row>
    <row r="186" spans="1:8" x14ac:dyDescent="0.25">
      <c r="A186" s="336">
        <v>23</v>
      </c>
      <c r="B186" s="30">
        <f t="shared" si="2"/>
        <v>2</v>
      </c>
      <c r="C186" s="343" t="s">
        <v>94</v>
      </c>
      <c r="D186" s="340">
        <v>6633904572</v>
      </c>
      <c r="E186" s="340">
        <v>0</v>
      </c>
      <c r="F186" s="340">
        <v>0</v>
      </c>
      <c r="G186" s="340">
        <v>6633904572</v>
      </c>
    </row>
    <row r="187" spans="1:8" x14ac:dyDescent="0.25">
      <c r="A187" s="336">
        <v>2314</v>
      </c>
      <c r="B187" s="30">
        <f t="shared" si="2"/>
        <v>4</v>
      </c>
      <c r="C187" s="343" t="s">
        <v>95</v>
      </c>
      <c r="D187" s="340">
        <v>6633904572</v>
      </c>
      <c r="E187" s="340">
        <v>0</v>
      </c>
      <c r="F187" s="340">
        <v>0</v>
      </c>
      <c r="G187" s="340">
        <v>6633904572</v>
      </c>
    </row>
    <row r="188" spans="1:8" x14ac:dyDescent="0.25">
      <c r="A188" s="336">
        <v>231407</v>
      </c>
      <c r="B188" s="30">
        <f t="shared" si="2"/>
        <v>6</v>
      </c>
      <c r="C188" s="343" t="s">
        <v>96</v>
      </c>
      <c r="D188" s="340">
        <v>6633904572</v>
      </c>
      <c r="E188" s="340">
        <v>0</v>
      </c>
      <c r="F188" s="340">
        <v>0</v>
      </c>
      <c r="G188" s="340">
        <v>6633904572</v>
      </c>
    </row>
    <row r="189" spans="1:8" x14ac:dyDescent="0.25">
      <c r="A189" s="336">
        <v>231407001</v>
      </c>
      <c r="B189" s="30">
        <f t="shared" si="2"/>
        <v>9</v>
      </c>
      <c r="C189" s="343" t="s">
        <v>97</v>
      </c>
      <c r="D189" s="340">
        <v>6633904572</v>
      </c>
      <c r="E189" s="340">
        <v>0</v>
      </c>
      <c r="F189" s="340">
        <v>0</v>
      </c>
      <c r="G189" s="340">
        <v>6633904572</v>
      </c>
    </row>
    <row r="190" spans="1:8" x14ac:dyDescent="0.25">
      <c r="A190" s="336">
        <v>24</v>
      </c>
      <c r="B190" s="30">
        <f t="shared" si="2"/>
        <v>2</v>
      </c>
      <c r="C190" s="343" t="s">
        <v>98</v>
      </c>
      <c r="D190" s="340">
        <v>34248907122.791401</v>
      </c>
      <c r="E190" s="340">
        <v>60137276377.379997</v>
      </c>
      <c r="F190" s="340">
        <v>55520147853.669998</v>
      </c>
      <c r="G190" s="340">
        <v>29631778599.081402</v>
      </c>
    </row>
    <row r="191" spans="1:8" x14ac:dyDescent="0.25">
      <c r="A191" s="336">
        <v>2401</v>
      </c>
      <c r="B191" s="30">
        <f t="shared" si="2"/>
        <v>4</v>
      </c>
      <c r="C191" s="343" t="s">
        <v>99</v>
      </c>
      <c r="D191" s="340">
        <v>19123763891.459999</v>
      </c>
      <c r="E191" s="340">
        <v>3955923982.3200002</v>
      </c>
      <c r="F191" s="340">
        <v>6800479344.8599997</v>
      </c>
      <c r="G191" s="340">
        <v>21968319254</v>
      </c>
    </row>
    <row r="192" spans="1:8" x14ac:dyDescent="0.25">
      <c r="A192" s="336">
        <v>240101</v>
      </c>
      <c r="B192" s="30">
        <f t="shared" si="2"/>
        <v>6</v>
      </c>
      <c r="C192" s="343" t="s">
        <v>100</v>
      </c>
      <c r="D192" s="340">
        <v>6086810429.0600004</v>
      </c>
      <c r="E192" s="340">
        <v>654143352.05999994</v>
      </c>
      <c r="F192" s="340">
        <v>5254341530</v>
      </c>
      <c r="G192" s="340">
        <v>10687008607</v>
      </c>
    </row>
    <row r="193" spans="1:7" x14ac:dyDescent="0.25">
      <c r="A193" s="336">
        <v>240101001</v>
      </c>
      <c r="B193" s="30">
        <f t="shared" si="2"/>
        <v>9</v>
      </c>
      <c r="C193" s="343" t="s">
        <v>100</v>
      </c>
      <c r="D193" s="340">
        <v>6086810429.0600004</v>
      </c>
      <c r="E193" s="340">
        <v>654143352.05999994</v>
      </c>
      <c r="F193" s="340">
        <v>5254341530</v>
      </c>
      <c r="G193" s="340">
        <v>10687008607</v>
      </c>
    </row>
    <row r="194" spans="1:7" x14ac:dyDescent="0.25">
      <c r="A194" s="336">
        <v>240102</v>
      </c>
      <c r="B194" s="30">
        <f t="shared" si="2"/>
        <v>6</v>
      </c>
      <c r="C194" s="343" t="s">
        <v>101</v>
      </c>
      <c r="D194" s="340">
        <v>13036953462.4</v>
      </c>
      <c r="E194" s="340">
        <v>3301780630.2600002</v>
      </c>
      <c r="F194" s="340">
        <v>1546137814.8599999</v>
      </c>
      <c r="G194" s="340">
        <v>11281310647</v>
      </c>
    </row>
    <row r="195" spans="1:7" x14ac:dyDescent="0.25">
      <c r="A195" s="336">
        <v>240102001</v>
      </c>
      <c r="B195" s="30">
        <f t="shared" si="2"/>
        <v>9</v>
      </c>
      <c r="C195" s="343" t="s">
        <v>102</v>
      </c>
      <c r="D195" s="340">
        <v>13036953462.4</v>
      </c>
      <c r="E195" s="340">
        <v>3301780630.2600002</v>
      </c>
      <c r="F195" s="340">
        <v>1546137814.8599999</v>
      </c>
      <c r="G195" s="340">
        <v>11281310647</v>
      </c>
    </row>
    <row r="196" spans="1:7" x14ac:dyDescent="0.25">
      <c r="A196" s="336">
        <v>2403</v>
      </c>
      <c r="B196" s="30">
        <f t="shared" si="2"/>
        <v>4</v>
      </c>
      <c r="C196" s="343" t="s">
        <v>103</v>
      </c>
      <c r="D196" s="340">
        <v>1.4829999999999999E-3</v>
      </c>
      <c r="E196" s="340">
        <v>0</v>
      </c>
      <c r="F196" s="340">
        <v>0</v>
      </c>
      <c r="G196" s="340">
        <v>1.4829999999999999E-3</v>
      </c>
    </row>
    <row r="197" spans="1:7" x14ac:dyDescent="0.25">
      <c r="A197" s="336">
        <v>240315</v>
      </c>
      <c r="B197" s="30">
        <f t="shared" si="2"/>
        <v>6</v>
      </c>
      <c r="C197" s="343" t="s">
        <v>23</v>
      </c>
      <c r="D197" s="340">
        <v>1.4829999999999999E-3</v>
      </c>
      <c r="E197" s="340">
        <v>0</v>
      </c>
      <c r="F197" s="340">
        <v>0</v>
      </c>
      <c r="G197" s="340">
        <v>1.4829999999999999E-3</v>
      </c>
    </row>
    <row r="198" spans="1:7" x14ac:dyDescent="0.25">
      <c r="A198" s="336">
        <v>240315001</v>
      </c>
      <c r="B198" s="30">
        <f t="shared" si="2"/>
        <v>9</v>
      </c>
      <c r="C198" s="343" t="s">
        <v>23</v>
      </c>
      <c r="D198" s="340">
        <v>1.4829999999999999E-3</v>
      </c>
      <c r="E198" s="340">
        <v>0</v>
      </c>
      <c r="F198" s="340">
        <v>0</v>
      </c>
      <c r="G198" s="340">
        <v>1.4829999999999999E-3</v>
      </c>
    </row>
    <row r="199" spans="1:7" x14ac:dyDescent="0.25">
      <c r="A199" s="336">
        <v>2407</v>
      </c>
      <c r="B199" s="30">
        <f t="shared" si="2"/>
        <v>4</v>
      </c>
      <c r="C199" s="343" t="s">
        <v>104</v>
      </c>
      <c r="D199" s="340">
        <v>369192110.75999999</v>
      </c>
      <c r="E199" s="340">
        <v>84022320.760000005</v>
      </c>
      <c r="F199" s="340">
        <v>18223190</v>
      </c>
      <c r="G199" s="340">
        <v>303392980</v>
      </c>
    </row>
    <row r="200" spans="1:7" x14ac:dyDescent="0.25">
      <c r="A200" s="336">
        <v>240706</v>
      </c>
      <c r="B200" s="30">
        <f t="shared" si="2"/>
        <v>6</v>
      </c>
      <c r="C200" s="343" t="s">
        <v>105</v>
      </c>
      <c r="D200" s="340">
        <v>0</v>
      </c>
      <c r="E200" s="340">
        <v>417000</v>
      </c>
      <c r="F200" s="340">
        <v>417000</v>
      </c>
      <c r="G200" s="340">
        <v>0</v>
      </c>
    </row>
    <row r="201" spans="1:7" x14ac:dyDescent="0.25">
      <c r="A201" s="336">
        <v>240706002</v>
      </c>
      <c r="B201" s="30">
        <f t="shared" si="2"/>
        <v>9</v>
      </c>
      <c r="C201" s="343" t="s">
        <v>106</v>
      </c>
      <c r="D201" s="340">
        <v>0</v>
      </c>
      <c r="E201" s="340">
        <v>417000</v>
      </c>
      <c r="F201" s="340">
        <v>417000</v>
      </c>
      <c r="G201" s="340">
        <v>0</v>
      </c>
    </row>
    <row r="202" spans="1:7" x14ac:dyDescent="0.25">
      <c r="A202" s="336">
        <v>240720</v>
      </c>
      <c r="B202" s="30">
        <f t="shared" ref="B202:B265" si="3">LEN(A202)</f>
        <v>6</v>
      </c>
      <c r="C202" s="343" t="s">
        <v>107</v>
      </c>
      <c r="D202" s="340">
        <v>369192110.75999999</v>
      </c>
      <c r="E202" s="340">
        <v>83563620.760000005</v>
      </c>
      <c r="F202" s="340">
        <v>17764490</v>
      </c>
      <c r="G202" s="340">
        <v>303392980</v>
      </c>
    </row>
    <row r="203" spans="1:7" x14ac:dyDescent="0.25">
      <c r="A203" s="336">
        <v>240720001</v>
      </c>
      <c r="B203" s="30">
        <f t="shared" si="3"/>
        <v>9</v>
      </c>
      <c r="C203" s="343" t="s">
        <v>107</v>
      </c>
      <c r="D203" s="340">
        <v>369192110.75999999</v>
      </c>
      <c r="E203" s="340">
        <v>83563620.760000005</v>
      </c>
      <c r="F203" s="340">
        <v>17764490</v>
      </c>
      <c r="G203" s="340">
        <v>303392980</v>
      </c>
    </row>
    <row r="204" spans="1:7" x14ac:dyDescent="0.25">
      <c r="A204" s="336">
        <v>240722</v>
      </c>
      <c r="B204" s="30">
        <f t="shared" si="3"/>
        <v>6</v>
      </c>
      <c r="C204" s="343" t="s">
        <v>108</v>
      </c>
      <c r="D204" s="340">
        <v>0</v>
      </c>
      <c r="E204" s="340">
        <v>41700</v>
      </c>
      <c r="F204" s="340">
        <v>41700</v>
      </c>
      <c r="G204" s="340">
        <v>0</v>
      </c>
    </row>
    <row r="205" spans="1:7" x14ac:dyDescent="0.25">
      <c r="A205" s="336">
        <v>240722002</v>
      </c>
      <c r="B205" s="30">
        <f t="shared" si="3"/>
        <v>9</v>
      </c>
      <c r="C205" s="343" t="s">
        <v>109</v>
      </c>
      <c r="D205" s="340">
        <v>0</v>
      </c>
      <c r="E205" s="340">
        <v>41700</v>
      </c>
      <c r="F205" s="340">
        <v>41700</v>
      </c>
      <c r="G205" s="340">
        <v>0</v>
      </c>
    </row>
    <row r="206" spans="1:7" x14ac:dyDescent="0.25">
      <c r="A206" s="336">
        <v>2424</v>
      </c>
      <c r="B206" s="30">
        <f t="shared" si="3"/>
        <v>4</v>
      </c>
      <c r="C206" s="343" t="s">
        <v>110</v>
      </c>
      <c r="D206" s="340">
        <v>263613168</v>
      </c>
      <c r="E206" s="340">
        <v>11025077488</v>
      </c>
      <c r="F206" s="340">
        <v>11090673446</v>
      </c>
      <c r="G206" s="340">
        <v>329209126</v>
      </c>
    </row>
    <row r="207" spans="1:7" x14ac:dyDescent="0.25">
      <c r="A207" s="336">
        <v>242401</v>
      </c>
      <c r="B207" s="30">
        <f t="shared" si="3"/>
        <v>6</v>
      </c>
      <c r="C207" s="343" t="s">
        <v>111</v>
      </c>
      <c r="D207" s="340">
        <v>139740912</v>
      </c>
      <c r="E207" s="340">
        <v>3747735106</v>
      </c>
      <c r="F207" s="340">
        <v>3929087328</v>
      </c>
      <c r="G207" s="340">
        <v>321093134</v>
      </c>
    </row>
    <row r="208" spans="1:7" x14ac:dyDescent="0.25">
      <c r="A208" s="336">
        <v>242401001</v>
      </c>
      <c r="B208" s="30">
        <f t="shared" si="3"/>
        <v>9</v>
      </c>
      <c r="C208" s="343" t="s">
        <v>111</v>
      </c>
      <c r="D208" s="340">
        <v>139740912</v>
      </c>
      <c r="E208" s="340">
        <v>3747735106</v>
      </c>
      <c r="F208" s="340">
        <v>3929087328</v>
      </c>
      <c r="G208" s="340">
        <v>321093134</v>
      </c>
    </row>
    <row r="209" spans="1:7" x14ac:dyDescent="0.25">
      <c r="A209" s="336">
        <v>242402</v>
      </c>
      <c r="B209" s="30">
        <f t="shared" si="3"/>
        <v>6</v>
      </c>
      <c r="C209" s="343" t="s">
        <v>112</v>
      </c>
      <c r="D209" s="340">
        <v>113072256</v>
      </c>
      <c r="E209" s="340">
        <v>2766166411</v>
      </c>
      <c r="F209" s="340">
        <v>2655771444</v>
      </c>
      <c r="G209" s="340">
        <v>2677289</v>
      </c>
    </row>
    <row r="210" spans="1:7" x14ac:dyDescent="0.25">
      <c r="A210" s="336">
        <v>242402001</v>
      </c>
      <c r="B210" s="30">
        <f t="shared" si="3"/>
        <v>9</v>
      </c>
      <c r="C210" s="343" t="s">
        <v>112</v>
      </c>
      <c r="D210" s="340">
        <v>113072256</v>
      </c>
      <c r="E210" s="340">
        <v>2766166411</v>
      </c>
      <c r="F210" s="340">
        <v>2655771444</v>
      </c>
      <c r="G210" s="340">
        <v>2677289</v>
      </c>
    </row>
    <row r="211" spans="1:7" x14ac:dyDescent="0.25">
      <c r="A211" s="336">
        <v>242404</v>
      </c>
      <c r="B211" s="30">
        <f t="shared" si="3"/>
        <v>6</v>
      </c>
      <c r="C211" s="343" t="s">
        <v>113</v>
      </c>
      <c r="D211" s="340">
        <v>0</v>
      </c>
      <c r="E211" s="340">
        <v>32703378</v>
      </c>
      <c r="F211" s="340">
        <v>32703378</v>
      </c>
      <c r="G211" s="340">
        <v>0</v>
      </c>
    </row>
    <row r="212" spans="1:7" x14ac:dyDescent="0.25">
      <c r="A212" s="336">
        <v>242404001</v>
      </c>
      <c r="B212" s="30">
        <f t="shared" si="3"/>
        <v>9</v>
      </c>
      <c r="C212" s="343" t="s">
        <v>113</v>
      </c>
      <c r="D212" s="340">
        <v>0</v>
      </c>
      <c r="E212" s="340">
        <v>32703378</v>
      </c>
      <c r="F212" s="340">
        <v>32703378</v>
      </c>
      <c r="G212" s="340">
        <v>0</v>
      </c>
    </row>
    <row r="213" spans="1:7" x14ac:dyDescent="0.25">
      <c r="A213" s="336">
        <v>242407</v>
      </c>
      <c r="B213" s="30">
        <f t="shared" si="3"/>
        <v>6</v>
      </c>
      <c r="C213" s="343" t="s">
        <v>114</v>
      </c>
      <c r="D213" s="340">
        <v>0</v>
      </c>
      <c r="E213" s="340">
        <v>3332911439</v>
      </c>
      <c r="F213" s="340">
        <v>3332911439</v>
      </c>
      <c r="G213" s="340">
        <v>0</v>
      </c>
    </row>
    <row r="214" spans="1:7" x14ac:dyDescent="0.25">
      <c r="A214" s="336">
        <v>242407001</v>
      </c>
      <c r="B214" s="30">
        <f t="shared" si="3"/>
        <v>9</v>
      </c>
      <c r="C214" s="343" t="s">
        <v>114</v>
      </c>
      <c r="D214" s="340">
        <v>0</v>
      </c>
      <c r="E214" s="340">
        <v>3332911439</v>
      </c>
      <c r="F214" s="340">
        <v>3332911439</v>
      </c>
      <c r="G214" s="340">
        <v>0</v>
      </c>
    </row>
    <row r="215" spans="1:7" x14ac:dyDescent="0.25">
      <c r="A215" s="336">
        <v>242408</v>
      </c>
      <c r="B215" s="30">
        <f t="shared" si="3"/>
        <v>6</v>
      </c>
      <c r="C215" s="343" t="s">
        <v>115</v>
      </c>
      <c r="D215" s="340">
        <v>0</v>
      </c>
      <c r="E215" s="340">
        <v>61388475</v>
      </c>
      <c r="F215" s="340">
        <v>61388475</v>
      </c>
      <c r="G215" s="340">
        <v>0</v>
      </c>
    </row>
    <row r="216" spans="1:7" x14ac:dyDescent="0.25">
      <c r="A216" s="336">
        <v>242408001</v>
      </c>
      <c r="B216" s="30">
        <f t="shared" si="3"/>
        <v>9</v>
      </c>
      <c r="C216" s="343" t="s">
        <v>115</v>
      </c>
      <c r="D216" s="340">
        <v>0</v>
      </c>
      <c r="E216" s="340">
        <v>61388475</v>
      </c>
      <c r="F216" s="340">
        <v>61388475</v>
      </c>
      <c r="G216" s="340">
        <v>0</v>
      </c>
    </row>
    <row r="217" spans="1:7" x14ac:dyDescent="0.25">
      <c r="A217" s="336">
        <v>242411</v>
      </c>
      <c r="B217" s="30">
        <f t="shared" si="3"/>
        <v>6</v>
      </c>
      <c r="C217" s="343" t="s">
        <v>116</v>
      </c>
      <c r="D217" s="340">
        <v>10800000</v>
      </c>
      <c r="E217" s="340">
        <v>241513827</v>
      </c>
      <c r="F217" s="340">
        <v>232963827</v>
      </c>
      <c r="G217" s="340">
        <v>2250000</v>
      </c>
    </row>
    <row r="218" spans="1:7" x14ac:dyDescent="0.25">
      <c r="A218" s="336">
        <v>242411001</v>
      </c>
      <c r="B218" s="30">
        <f t="shared" si="3"/>
        <v>9</v>
      </c>
      <c r="C218" s="343" t="s">
        <v>116</v>
      </c>
      <c r="D218" s="340">
        <v>10800000</v>
      </c>
      <c r="E218" s="340">
        <v>241513827</v>
      </c>
      <c r="F218" s="340">
        <v>232963827</v>
      </c>
      <c r="G218" s="340">
        <v>2250000</v>
      </c>
    </row>
    <row r="219" spans="1:7" x14ac:dyDescent="0.25">
      <c r="A219" s="336">
        <v>242413</v>
      </c>
      <c r="B219" s="30">
        <f t="shared" si="3"/>
        <v>6</v>
      </c>
      <c r="C219" s="343" t="s">
        <v>117</v>
      </c>
      <c r="D219" s="340">
        <v>0</v>
      </c>
      <c r="E219" s="340">
        <v>827155450</v>
      </c>
      <c r="F219" s="340">
        <v>827155450</v>
      </c>
      <c r="G219" s="340">
        <v>0</v>
      </c>
    </row>
    <row r="220" spans="1:7" x14ac:dyDescent="0.25">
      <c r="A220" s="336">
        <v>242413001</v>
      </c>
      <c r="B220" s="30">
        <f t="shared" si="3"/>
        <v>9</v>
      </c>
      <c r="C220" s="343" t="s">
        <v>117</v>
      </c>
      <c r="D220" s="340">
        <v>0</v>
      </c>
      <c r="E220" s="340">
        <v>827155450</v>
      </c>
      <c r="F220" s="340">
        <v>827155450</v>
      </c>
      <c r="G220" s="340">
        <v>0</v>
      </c>
    </row>
    <row r="221" spans="1:7" x14ac:dyDescent="0.25">
      <c r="A221" s="336">
        <v>242490</v>
      </c>
      <c r="B221" s="30">
        <f t="shared" si="3"/>
        <v>6</v>
      </c>
      <c r="C221" s="343" t="s">
        <v>118</v>
      </c>
      <c r="D221" s="340">
        <v>0</v>
      </c>
      <c r="E221" s="340">
        <v>15503402</v>
      </c>
      <c r="F221" s="340">
        <v>18692105</v>
      </c>
      <c r="G221" s="340">
        <v>3188703</v>
      </c>
    </row>
    <row r="222" spans="1:7" x14ac:dyDescent="0.25">
      <c r="A222" s="336">
        <v>242490001</v>
      </c>
      <c r="B222" s="30">
        <f t="shared" si="3"/>
        <v>9</v>
      </c>
      <c r="C222" s="343" t="s">
        <v>118</v>
      </c>
      <c r="D222" s="340">
        <v>0</v>
      </c>
      <c r="E222" s="340">
        <v>15503402</v>
      </c>
      <c r="F222" s="340">
        <v>18692105</v>
      </c>
      <c r="G222" s="340">
        <v>3188703</v>
      </c>
    </row>
    <row r="223" spans="1:7" x14ac:dyDescent="0.25">
      <c r="A223" s="336">
        <v>2436</v>
      </c>
      <c r="B223" s="30">
        <f t="shared" si="3"/>
        <v>4</v>
      </c>
      <c r="C223" s="343" t="s">
        <v>119</v>
      </c>
      <c r="D223" s="340">
        <v>6367691783</v>
      </c>
      <c r="E223" s="340">
        <v>22159977196</v>
      </c>
      <c r="F223" s="340">
        <v>17869997364</v>
      </c>
      <c r="G223" s="340">
        <v>2077711951</v>
      </c>
    </row>
    <row r="224" spans="1:7" x14ac:dyDescent="0.25">
      <c r="A224" s="336">
        <v>243603</v>
      </c>
      <c r="B224" s="30">
        <f t="shared" si="3"/>
        <v>6</v>
      </c>
      <c r="C224" s="343" t="s">
        <v>120</v>
      </c>
      <c r="D224" s="340">
        <v>123533086</v>
      </c>
      <c r="E224" s="340">
        <v>403185654</v>
      </c>
      <c r="F224" s="340">
        <v>358777919</v>
      </c>
      <c r="G224" s="340">
        <v>79125351</v>
      </c>
    </row>
    <row r="225" spans="1:7" x14ac:dyDescent="0.25">
      <c r="A225" s="336">
        <v>243603001</v>
      </c>
      <c r="B225" s="30">
        <f t="shared" si="3"/>
        <v>9</v>
      </c>
      <c r="C225" s="343" t="s">
        <v>121</v>
      </c>
      <c r="D225" s="340">
        <v>123533086</v>
      </c>
      <c r="E225" s="340">
        <v>201592654</v>
      </c>
      <c r="F225" s="340">
        <v>157184919</v>
      </c>
      <c r="G225" s="340">
        <v>79125351</v>
      </c>
    </row>
    <row r="226" spans="1:7" x14ac:dyDescent="0.25">
      <c r="A226" s="336">
        <v>243603002</v>
      </c>
      <c r="B226" s="30">
        <f t="shared" si="3"/>
        <v>9</v>
      </c>
      <c r="C226" s="343" t="s">
        <v>122</v>
      </c>
      <c r="D226" s="340">
        <v>0</v>
      </c>
      <c r="E226" s="340">
        <v>201593000</v>
      </c>
      <c r="F226" s="340">
        <v>201593000</v>
      </c>
      <c r="G226" s="340">
        <v>0</v>
      </c>
    </row>
    <row r="227" spans="1:7" x14ac:dyDescent="0.25">
      <c r="A227" s="336">
        <v>243605</v>
      </c>
      <c r="B227" s="30">
        <f t="shared" si="3"/>
        <v>6</v>
      </c>
      <c r="C227" s="343" t="s">
        <v>124</v>
      </c>
      <c r="D227" s="340">
        <v>124556551</v>
      </c>
      <c r="E227" s="340">
        <v>289169454</v>
      </c>
      <c r="F227" s="340">
        <v>188673670</v>
      </c>
      <c r="G227" s="340">
        <v>24060767</v>
      </c>
    </row>
    <row r="228" spans="1:7" x14ac:dyDescent="0.25">
      <c r="A228" s="336">
        <v>243605001</v>
      </c>
      <c r="B228" s="30">
        <f t="shared" si="3"/>
        <v>9</v>
      </c>
      <c r="C228" s="343" t="s">
        <v>121</v>
      </c>
      <c r="D228" s="340">
        <v>124556551</v>
      </c>
      <c r="E228" s="340">
        <v>145294312</v>
      </c>
      <c r="F228" s="340">
        <v>44798528</v>
      </c>
      <c r="G228" s="340">
        <v>24060767</v>
      </c>
    </row>
    <row r="229" spans="1:7" x14ac:dyDescent="0.25">
      <c r="A229" s="336">
        <v>243605002</v>
      </c>
      <c r="B229" s="30">
        <f t="shared" si="3"/>
        <v>9</v>
      </c>
      <c r="C229" s="343" t="s">
        <v>122</v>
      </c>
      <c r="D229" s="340">
        <v>0</v>
      </c>
      <c r="E229" s="340">
        <v>143875142</v>
      </c>
      <c r="F229" s="340">
        <v>143875142</v>
      </c>
      <c r="G229" s="340">
        <v>0</v>
      </c>
    </row>
    <row r="230" spans="1:7" x14ac:dyDescent="0.25">
      <c r="A230" s="336">
        <v>243606</v>
      </c>
      <c r="B230" s="30">
        <f t="shared" si="3"/>
        <v>6</v>
      </c>
      <c r="C230" s="343" t="s">
        <v>125</v>
      </c>
      <c r="D230" s="340">
        <v>12209921</v>
      </c>
      <c r="E230" s="340">
        <v>28027415</v>
      </c>
      <c r="F230" s="340">
        <v>33391586</v>
      </c>
      <c r="G230" s="340">
        <v>17574092</v>
      </c>
    </row>
    <row r="231" spans="1:7" x14ac:dyDescent="0.25">
      <c r="A231" s="336">
        <v>243606001</v>
      </c>
      <c r="B231" s="30">
        <f t="shared" si="3"/>
        <v>9</v>
      </c>
      <c r="C231" s="343" t="s">
        <v>121</v>
      </c>
      <c r="D231" s="340">
        <v>12209921</v>
      </c>
      <c r="E231" s="340">
        <v>15478415</v>
      </c>
      <c r="F231" s="340">
        <v>20842586</v>
      </c>
      <c r="G231" s="340">
        <v>17574092</v>
      </c>
    </row>
    <row r="232" spans="1:7" x14ac:dyDescent="0.25">
      <c r="A232" s="336">
        <v>243606002</v>
      </c>
      <c r="B232" s="30">
        <f t="shared" si="3"/>
        <v>9</v>
      </c>
      <c r="C232" s="343" t="s">
        <v>122</v>
      </c>
      <c r="D232" s="340">
        <v>0</v>
      </c>
      <c r="E232" s="340">
        <v>12549000</v>
      </c>
      <c r="F232" s="340">
        <v>12549000</v>
      </c>
      <c r="G232" s="340">
        <v>0</v>
      </c>
    </row>
    <row r="233" spans="1:7" x14ac:dyDescent="0.25">
      <c r="A233" s="336">
        <v>243608</v>
      </c>
      <c r="B233" s="30">
        <f t="shared" si="3"/>
        <v>6</v>
      </c>
      <c r="C233" s="343" t="s">
        <v>126</v>
      </c>
      <c r="D233" s="340">
        <v>147339447</v>
      </c>
      <c r="E233" s="340">
        <v>314905861</v>
      </c>
      <c r="F233" s="340">
        <v>169676356</v>
      </c>
      <c r="G233" s="340">
        <v>2109942</v>
      </c>
    </row>
    <row r="234" spans="1:7" x14ac:dyDescent="0.25">
      <c r="A234" s="336">
        <v>243608001</v>
      </c>
      <c r="B234" s="30">
        <f t="shared" si="3"/>
        <v>9</v>
      </c>
      <c r="C234" s="343" t="s">
        <v>121</v>
      </c>
      <c r="D234" s="340">
        <v>147339447</v>
      </c>
      <c r="E234" s="340">
        <v>157452861</v>
      </c>
      <c r="F234" s="340">
        <v>12223356</v>
      </c>
      <c r="G234" s="340">
        <v>2109942</v>
      </c>
    </row>
    <row r="235" spans="1:7" x14ac:dyDescent="0.25">
      <c r="A235" s="336">
        <v>243608002</v>
      </c>
      <c r="B235" s="30">
        <f t="shared" si="3"/>
        <v>9</v>
      </c>
      <c r="C235" s="343" t="s">
        <v>122</v>
      </c>
      <c r="D235" s="340">
        <v>0</v>
      </c>
      <c r="E235" s="340">
        <v>157453000</v>
      </c>
      <c r="F235" s="340">
        <v>157453000</v>
      </c>
      <c r="G235" s="340">
        <v>0</v>
      </c>
    </row>
    <row r="236" spans="1:7" x14ac:dyDescent="0.25">
      <c r="A236" s="336">
        <v>243615</v>
      </c>
      <c r="B236" s="30">
        <f t="shared" si="3"/>
        <v>6</v>
      </c>
      <c r="C236" s="343" t="s">
        <v>127</v>
      </c>
      <c r="D236" s="340">
        <v>5333256920</v>
      </c>
      <c r="E236" s="340">
        <v>18683884152</v>
      </c>
      <c r="F236" s="340">
        <v>15143059870</v>
      </c>
      <c r="G236" s="340">
        <v>1792432638</v>
      </c>
    </row>
    <row r="237" spans="1:7" x14ac:dyDescent="0.25">
      <c r="A237" s="336">
        <v>243615001</v>
      </c>
      <c r="B237" s="30">
        <f t="shared" si="3"/>
        <v>9</v>
      </c>
      <c r="C237" s="343" t="s">
        <v>121</v>
      </c>
      <c r="D237" s="340">
        <v>5333256920</v>
      </c>
      <c r="E237" s="340">
        <v>10181688152</v>
      </c>
      <c r="F237" s="340">
        <v>6640863870</v>
      </c>
      <c r="G237" s="340">
        <v>1792432638</v>
      </c>
    </row>
    <row r="238" spans="1:7" x14ac:dyDescent="0.25">
      <c r="A238" s="336">
        <v>243615002</v>
      </c>
      <c r="B238" s="30">
        <f t="shared" si="3"/>
        <v>9</v>
      </c>
      <c r="C238" s="343" t="s">
        <v>122</v>
      </c>
      <c r="D238" s="340">
        <v>0</v>
      </c>
      <c r="E238" s="340">
        <v>8502196000</v>
      </c>
      <c r="F238" s="340">
        <v>8502196000</v>
      </c>
      <c r="G238" s="340">
        <v>0</v>
      </c>
    </row>
    <row r="239" spans="1:7" x14ac:dyDescent="0.25">
      <c r="A239" s="336">
        <v>243625</v>
      </c>
      <c r="B239" s="30">
        <f t="shared" si="3"/>
        <v>6</v>
      </c>
      <c r="C239" s="343" t="s">
        <v>128</v>
      </c>
      <c r="D239" s="340">
        <v>322597925</v>
      </c>
      <c r="E239" s="340">
        <v>1281893211</v>
      </c>
      <c r="F239" s="340">
        <v>1037904334</v>
      </c>
      <c r="G239" s="340">
        <v>78609048</v>
      </c>
    </row>
    <row r="240" spans="1:7" x14ac:dyDescent="0.25">
      <c r="A240" s="336">
        <v>243625001</v>
      </c>
      <c r="B240" s="30">
        <f t="shared" si="3"/>
        <v>9</v>
      </c>
      <c r="C240" s="343" t="s">
        <v>129</v>
      </c>
      <c r="D240" s="340">
        <v>322597925</v>
      </c>
      <c r="E240" s="340">
        <v>642709211</v>
      </c>
      <c r="F240" s="340">
        <v>398720334</v>
      </c>
      <c r="G240" s="340">
        <v>78609048</v>
      </c>
    </row>
    <row r="241" spans="1:7" x14ac:dyDescent="0.25">
      <c r="A241" s="336">
        <v>243625002</v>
      </c>
      <c r="B241" s="30">
        <f t="shared" si="3"/>
        <v>9</v>
      </c>
      <c r="C241" s="343" t="s">
        <v>130</v>
      </c>
      <c r="D241" s="340">
        <v>0</v>
      </c>
      <c r="E241" s="340">
        <v>639184000</v>
      </c>
      <c r="F241" s="340">
        <v>639184000</v>
      </c>
      <c r="G241" s="340">
        <v>0</v>
      </c>
    </row>
    <row r="242" spans="1:7" x14ac:dyDescent="0.25">
      <c r="A242" s="336">
        <v>243627</v>
      </c>
      <c r="B242" s="30">
        <f t="shared" si="3"/>
        <v>6</v>
      </c>
      <c r="C242" s="343" t="s">
        <v>132</v>
      </c>
      <c r="D242" s="340">
        <v>239367813</v>
      </c>
      <c r="E242" s="340">
        <v>1018827823</v>
      </c>
      <c r="F242" s="340">
        <v>850435140</v>
      </c>
      <c r="G242" s="340">
        <v>70975130</v>
      </c>
    </row>
    <row r="243" spans="1:7" x14ac:dyDescent="0.25">
      <c r="A243" s="336">
        <v>243627001</v>
      </c>
      <c r="B243" s="30">
        <f t="shared" si="3"/>
        <v>9</v>
      </c>
      <c r="C243" s="343" t="s">
        <v>121</v>
      </c>
      <c r="D243" s="340">
        <v>239367813</v>
      </c>
      <c r="E243" s="340">
        <v>512843823</v>
      </c>
      <c r="F243" s="340">
        <v>344451140</v>
      </c>
      <c r="G243" s="340">
        <v>70975130</v>
      </c>
    </row>
    <row r="244" spans="1:7" x14ac:dyDescent="0.25">
      <c r="A244" s="336">
        <v>243627002</v>
      </c>
      <c r="B244" s="30">
        <f t="shared" si="3"/>
        <v>9</v>
      </c>
      <c r="C244" s="343" t="s">
        <v>122</v>
      </c>
      <c r="D244" s="340">
        <v>0</v>
      </c>
      <c r="E244" s="340">
        <v>505984000</v>
      </c>
      <c r="F244" s="340">
        <v>505984000</v>
      </c>
      <c r="G244" s="340">
        <v>0</v>
      </c>
    </row>
    <row r="245" spans="1:7" x14ac:dyDescent="0.25">
      <c r="A245" s="336">
        <v>243698</v>
      </c>
      <c r="B245" s="30">
        <f t="shared" si="3"/>
        <v>6</v>
      </c>
      <c r="C245" s="343" t="s">
        <v>474</v>
      </c>
      <c r="D245" s="340">
        <v>64830120</v>
      </c>
      <c r="E245" s="340">
        <v>140083626</v>
      </c>
      <c r="F245" s="340">
        <v>88078489</v>
      </c>
      <c r="G245" s="340">
        <v>12824983</v>
      </c>
    </row>
    <row r="246" spans="1:7" x14ac:dyDescent="0.25">
      <c r="A246" s="336">
        <v>243698001</v>
      </c>
      <c r="B246" s="30">
        <f t="shared" si="3"/>
        <v>9</v>
      </c>
      <c r="C246" s="343" t="s">
        <v>121</v>
      </c>
      <c r="D246" s="340">
        <v>64830120</v>
      </c>
      <c r="E246" s="340">
        <v>70041626</v>
      </c>
      <c r="F246" s="340">
        <v>18036489</v>
      </c>
      <c r="G246" s="340">
        <v>12824983</v>
      </c>
    </row>
    <row r="247" spans="1:7" x14ac:dyDescent="0.25">
      <c r="A247" s="336">
        <v>243698002</v>
      </c>
      <c r="B247" s="30">
        <f t="shared" si="3"/>
        <v>9</v>
      </c>
      <c r="C247" s="343" t="s">
        <v>122</v>
      </c>
      <c r="D247" s="340">
        <v>0</v>
      </c>
      <c r="E247" s="340">
        <v>70042000</v>
      </c>
      <c r="F247" s="340">
        <v>70042000</v>
      </c>
      <c r="G247" s="340">
        <v>0</v>
      </c>
    </row>
    <row r="248" spans="1:7" x14ac:dyDescent="0.25">
      <c r="A248" s="336">
        <v>2440</v>
      </c>
      <c r="B248" s="30">
        <f t="shared" si="3"/>
        <v>4</v>
      </c>
      <c r="C248" s="343" t="s">
        <v>134</v>
      </c>
      <c r="D248" s="340">
        <v>0</v>
      </c>
      <c r="E248" s="340">
        <v>25592300</v>
      </c>
      <c r="F248" s="340">
        <v>25592300</v>
      </c>
      <c r="G248" s="340">
        <v>0</v>
      </c>
    </row>
    <row r="249" spans="1:7" x14ac:dyDescent="0.25">
      <c r="A249" s="336">
        <v>244016</v>
      </c>
      <c r="B249" s="30">
        <f t="shared" si="3"/>
        <v>6</v>
      </c>
      <c r="C249" s="343" t="s">
        <v>137</v>
      </c>
      <c r="D249" s="340">
        <v>0</v>
      </c>
      <c r="E249" s="340">
        <v>25592300</v>
      </c>
      <c r="F249" s="340">
        <v>25592300</v>
      </c>
      <c r="G249" s="340">
        <v>0</v>
      </c>
    </row>
    <row r="250" spans="1:7" x14ac:dyDescent="0.25">
      <c r="A250" s="336">
        <v>244016001</v>
      </c>
      <c r="B250" s="30">
        <f t="shared" si="3"/>
        <v>9</v>
      </c>
      <c r="C250" s="343" t="s">
        <v>137</v>
      </c>
      <c r="D250" s="340">
        <v>0</v>
      </c>
      <c r="E250" s="340">
        <v>25592300</v>
      </c>
      <c r="F250" s="340">
        <v>25592300</v>
      </c>
      <c r="G250" s="340">
        <v>0</v>
      </c>
    </row>
    <row r="251" spans="1:7" x14ac:dyDescent="0.25">
      <c r="A251" s="336">
        <v>2445</v>
      </c>
      <c r="B251" s="30">
        <f t="shared" si="3"/>
        <v>4</v>
      </c>
      <c r="C251" s="343" t="s">
        <v>390</v>
      </c>
      <c r="D251" s="340">
        <v>11814782.9</v>
      </c>
      <c r="E251" s="340">
        <v>53875800.369999997</v>
      </c>
      <c r="F251" s="340">
        <v>47734846.259999998</v>
      </c>
      <c r="G251" s="340">
        <v>5673828.79</v>
      </c>
    </row>
    <row r="252" spans="1:7" x14ac:dyDescent="0.25">
      <c r="A252" s="336">
        <v>244502</v>
      </c>
      <c r="B252" s="30">
        <f t="shared" si="3"/>
        <v>6</v>
      </c>
      <c r="C252" s="343" t="s">
        <v>389</v>
      </c>
      <c r="D252" s="340">
        <v>11814782.9</v>
      </c>
      <c r="E252" s="340">
        <v>33869800.369999997</v>
      </c>
      <c r="F252" s="340">
        <v>27728846.260000002</v>
      </c>
      <c r="G252" s="340">
        <v>5673828.79</v>
      </c>
    </row>
    <row r="253" spans="1:7" x14ac:dyDescent="0.25">
      <c r="A253" s="336">
        <v>244502001</v>
      </c>
      <c r="B253" s="30">
        <f t="shared" si="3"/>
        <v>9</v>
      </c>
      <c r="C253" s="343" t="s">
        <v>389</v>
      </c>
      <c r="D253" s="340">
        <v>11814782.9</v>
      </c>
      <c r="E253" s="340">
        <v>33869800.369999997</v>
      </c>
      <c r="F253" s="340">
        <v>27728846.260000002</v>
      </c>
      <c r="G253" s="340">
        <v>5673828.79</v>
      </c>
    </row>
    <row r="254" spans="1:7" x14ac:dyDescent="0.25">
      <c r="A254" s="336">
        <v>244580</v>
      </c>
      <c r="B254" s="30">
        <f t="shared" si="3"/>
        <v>6</v>
      </c>
      <c r="C254" s="343" t="s">
        <v>403</v>
      </c>
      <c r="D254" s="340">
        <v>0</v>
      </c>
      <c r="E254" s="340">
        <v>20006000</v>
      </c>
      <c r="F254" s="340">
        <v>20006000</v>
      </c>
      <c r="G254" s="340">
        <v>0</v>
      </c>
    </row>
    <row r="255" spans="1:7" x14ac:dyDescent="0.25">
      <c r="A255" s="336">
        <v>244580001</v>
      </c>
      <c r="B255" s="30">
        <f t="shared" si="3"/>
        <v>9</v>
      </c>
      <c r="C255" s="343" t="s">
        <v>403</v>
      </c>
      <c r="D255" s="340">
        <v>0</v>
      </c>
      <c r="E255" s="340">
        <v>20006000</v>
      </c>
      <c r="F255" s="340">
        <v>20006000</v>
      </c>
      <c r="G255" s="340">
        <v>0</v>
      </c>
    </row>
    <row r="256" spans="1:7" x14ac:dyDescent="0.25">
      <c r="A256" s="336">
        <v>2460</v>
      </c>
      <c r="B256" s="30">
        <f t="shared" si="3"/>
        <v>4</v>
      </c>
      <c r="C256" s="343" t="s">
        <v>138</v>
      </c>
      <c r="D256" s="340">
        <v>151691054</v>
      </c>
      <c r="E256" s="340">
        <v>0</v>
      </c>
      <c r="F256" s="340">
        <v>0</v>
      </c>
      <c r="G256" s="340">
        <v>151691054</v>
      </c>
    </row>
    <row r="257" spans="1:7" x14ac:dyDescent="0.25">
      <c r="A257" s="336">
        <v>246002</v>
      </c>
      <c r="B257" s="30">
        <f t="shared" si="3"/>
        <v>6</v>
      </c>
      <c r="C257" s="343" t="s">
        <v>139</v>
      </c>
      <c r="D257" s="340">
        <v>151691054</v>
      </c>
      <c r="E257" s="340">
        <v>0</v>
      </c>
      <c r="F257" s="340">
        <v>0</v>
      </c>
      <c r="G257" s="340">
        <v>151691054</v>
      </c>
    </row>
    <row r="258" spans="1:7" x14ac:dyDescent="0.25">
      <c r="A258" s="336">
        <v>246002001</v>
      </c>
      <c r="B258" s="30">
        <f t="shared" si="3"/>
        <v>9</v>
      </c>
      <c r="C258" s="343" t="s">
        <v>139</v>
      </c>
      <c r="D258" s="340">
        <v>151691054</v>
      </c>
      <c r="E258" s="340">
        <v>0</v>
      </c>
      <c r="F258" s="340">
        <v>0</v>
      </c>
      <c r="G258" s="340">
        <v>151691054</v>
      </c>
    </row>
    <row r="259" spans="1:7" x14ac:dyDescent="0.25">
      <c r="A259" s="336">
        <v>2490</v>
      </c>
      <c r="B259" s="30">
        <f t="shared" si="3"/>
        <v>4</v>
      </c>
      <c r="C259" s="343" t="s">
        <v>140</v>
      </c>
      <c r="D259" s="340">
        <v>7961140332.6700001</v>
      </c>
      <c r="E259" s="340">
        <v>22832807289.93</v>
      </c>
      <c r="F259" s="340">
        <v>19667447362.549999</v>
      </c>
      <c r="G259" s="340">
        <v>4795780405.29</v>
      </c>
    </row>
    <row r="260" spans="1:7" x14ac:dyDescent="0.25">
      <c r="A260" s="336">
        <v>249025</v>
      </c>
      <c r="B260" s="30">
        <f t="shared" si="3"/>
        <v>6</v>
      </c>
      <c r="C260" s="343" t="s">
        <v>141</v>
      </c>
      <c r="D260" s="340">
        <v>0</v>
      </c>
      <c r="E260" s="340">
        <v>47712600</v>
      </c>
      <c r="F260" s="340">
        <v>47712600</v>
      </c>
      <c r="G260" s="340">
        <v>0</v>
      </c>
    </row>
    <row r="261" spans="1:7" x14ac:dyDescent="0.25">
      <c r="A261" s="336">
        <v>249025002</v>
      </c>
      <c r="B261" s="30">
        <f t="shared" si="3"/>
        <v>9</v>
      </c>
      <c r="C261" s="343" t="s">
        <v>142</v>
      </c>
      <c r="D261" s="340">
        <v>0</v>
      </c>
      <c r="E261" s="340">
        <v>47712600</v>
      </c>
      <c r="F261" s="340">
        <v>47712600</v>
      </c>
      <c r="G261" s="340">
        <v>0</v>
      </c>
    </row>
    <row r="262" spans="1:7" x14ac:dyDescent="0.25">
      <c r="A262" s="336">
        <v>249027</v>
      </c>
      <c r="B262" s="30">
        <f t="shared" si="3"/>
        <v>6</v>
      </c>
      <c r="C262" s="343" t="s">
        <v>143</v>
      </c>
      <c r="D262" s="340">
        <v>0</v>
      </c>
      <c r="E262" s="340">
        <v>18241487.600000001</v>
      </c>
      <c r="F262" s="340">
        <v>18241487.600000001</v>
      </c>
      <c r="G262" s="340">
        <v>0</v>
      </c>
    </row>
    <row r="263" spans="1:7" x14ac:dyDescent="0.25">
      <c r="A263" s="336">
        <v>249027001</v>
      </c>
      <c r="B263" s="30">
        <f t="shared" si="3"/>
        <v>9</v>
      </c>
      <c r="C263" s="343" t="s">
        <v>143</v>
      </c>
      <c r="D263" s="340">
        <v>0</v>
      </c>
      <c r="E263" s="340">
        <v>18241487.600000001</v>
      </c>
      <c r="F263" s="340">
        <v>18241487.600000001</v>
      </c>
      <c r="G263" s="340">
        <v>0</v>
      </c>
    </row>
    <row r="264" spans="1:7" x14ac:dyDescent="0.25">
      <c r="A264" s="336">
        <v>249032</v>
      </c>
      <c r="B264" s="30">
        <f t="shared" si="3"/>
        <v>6</v>
      </c>
      <c r="C264" s="343" t="s">
        <v>144</v>
      </c>
      <c r="D264" s="340">
        <v>31228538</v>
      </c>
      <c r="E264" s="340">
        <v>20441635</v>
      </c>
      <c r="F264" s="340">
        <v>50096058</v>
      </c>
      <c r="G264" s="340">
        <v>60882961</v>
      </c>
    </row>
    <row r="265" spans="1:7" x14ac:dyDescent="0.25">
      <c r="A265" s="336">
        <v>249032001</v>
      </c>
      <c r="B265" s="30">
        <f t="shared" si="3"/>
        <v>9</v>
      </c>
      <c r="C265" s="343" t="s">
        <v>144</v>
      </c>
      <c r="D265" s="340">
        <v>31228538</v>
      </c>
      <c r="E265" s="340">
        <v>20441635</v>
      </c>
      <c r="F265" s="340">
        <v>50096058</v>
      </c>
      <c r="G265" s="340">
        <v>60882961</v>
      </c>
    </row>
    <row r="266" spans="1:7" x14ac:dyDescent="0.25">
      <c r="A266" s="336">
        <v>249034</v>
      </c>
      <c r="B266" s="30">
        <f t="shared" ref="B266:B329" si="4">LEN(A266)</f>
        <v>6</v>
      </c>
      <c r="C266" s="343" t="s">
        <v>145</v>
      </c>
      <c r="D266" s="340">
        <v>0</v>
      </c>
      <c r="E266" s="340">
        <v>1009959000</v>
      </c>
      <c r="F266" s="340">
        <v>1009959000</v>
      </c>
      <c r="G266" s="340">
        <v>0</v>
      </c>
    </row>
    <row r="267" spans="1:7" x14ac:dyDescent="0.25">
      <c r="A267" s="336">
        <v>249034001</v>
      </c>
      <c r="B267" s="30">
        <f t="shared" si="4"/>
        <v>9</v>
      </c>
      <c r="C267" s="343" t="s">
        <v>146</v>
      </c>
      <c r="D267" s="340">
        <v>0</v>
      </c>
      <c r="E267" s="340">
        <v>673232000</v>
      </c>
      <c r="F267" s="340">
        <v>673232000</v>
      </c>
      <c r="G267" s="340">
        <v>0</v>
      </c>
    </row>
    <row r="268" spans="1:7" x14ac:dyDescent="0.25">
      <c r="A268" s="336">
        <v>249034002</v>
      </c>
      <c r="B268" s="30">
        <f t="shared" si="4"/>
        <v>9</v>
      </c>
      <c r="C268" s="343" t="s">
        <v>147</v>
      </c>
      <c r="D268" s="340">
        <v>0</v>
      </c>
      <c r="E268" s="340">
        <v>336727000</v>
      </c>
      <c r="F268" s="340">
        <v>336727000</v>
      </c>
      <c r="G268" s="340">
        <v>0</v>
      </c>
    </row>
    <row r="269" spans="1:7" x14ac:dyDescent="0.25">
      <c r="A269" s="336">
        <v>249040</v>
      </c>
      <c r="B269" s="30">
        <f t="shared" si="4"/>
        <v>6</v>
      </c>
      <c r="C269" s="343" t="s">
        <v>148</v>
      </c>
      <c r="D269" s="340">
        <v>75178596</v>
      </c>
      <c r="E269" s="340">
        <v>23283793</v>
      </c>
      <c r="F269" s="340">
        <v>23283793</v>
      </c>
      <c r="G269" s="340">
        <v>75178596</v>
      </c>
    </row>
    <row r="270" spans="1:7" x14ac:dyDescent="0.25">
      <c r="A270" s="336">
        <v>249040001</v>
      </c>
      <c r="B270" s="30">
        <f t="shared" si="4"/>
        <v>9</v>
      </c>
      <c r="C270" s="343" t="s">
        <v>148</v>
      </c>
      <c r="D270" s="340">
        <v>75178596</v>
      </c>
      <c r="E270" s="340">
        <v>23283793</v>
      </c>
      <c r="F270" s="340">
        <v>23283793</v>
      </c>
      <c r="G270" s="340">
        <v>75178596</v>
      </c>
    </row>
    <row r="271" spans="1:7" x14ac:dyDescent="0.25">
      <c r="A271" s="336">
        <v>249050</v>
      </c>
      <c r="B271" s="30">
        <f t="shared" si="4"/>
        <v>6</v>
      </c>
      <c r="C271" s="343" t="s">
        <v>149</v>
      </c>
      <c r="D271" s="340">
        <v>0</v>
      </c>
      <c r="E271" s="340">
        <v>2355868300</v>
      </c>
      <c r="F271" s="340">
        <v>2355868300</v>
      </c>
      <c r="G271" s="340">
        <v>0</v>
      </c>
    </row>
    <row r="272" spans="1:7" x14ac:dyDescent="0.25">
      <c r="A272" s="336">
        <v>249050001</v>
      </c>
      <c r="B272" s="30">
        <f t="shared" si="4"/>
        <v>9</v>
      </c>
      <c r="C272" s="343" t="s">
        <v>150</v>
      </c>
      <c r="D272" s="340">
        <v>0</v>
      </c>
      <c r="E272" s="340">
        <v>2019141300</v>
      </c>
      <c r="F272" s="340">
        <v>2019141300</v>
      </c>
      <c r="G272" s="340">
        <v>0</v>
      </c>
    </row>
    <row r="273" spans="1:7" x14ac:dyDescent="0.25">
      <c r="A273" s="336">
        <v>249050002</v>
      </c>
      <c r="B273" s="30">
        <f t="shared" si="4"/>
        <v>9</v>
      </c>
      <c r="C273" s="343" t="s">
        <v>151</v>
      </c>
      <c r="D273" s="340">
        <v>0</v>
      </c>
      <c r="E273" s="340">
        <v>336727000</v>
      </c>
      <c r="F273" s="340">
        <v>336727000</v>
      </c>
      <c r="G273" s="340">
        <v>0</v>
      </c>
    </row>
    <row r="274" spans="1:7" x14ac:dyDescent="0.25">
      <c r="A274" s="336">
        <v>249051</v>
      </c>
      <c r="B274" s="30">
        <f t="shared" si="4"/>
        <v>6</v>
      </c>
      <c r="C274" s="343" t="s">
        <v>152</v>
      </c>
      <c r="D274" s="340">
        <v>908677054.79999995</v>
      </c>
      <c r="E274" s="340">
        <v>664604982.79999995</v>
      </c>
      <c r="F274" s="340">
        <v>281400562</v>
      </c>
      <c r="G274" s="340">
        <v>525472634</v>
      </c>
    </row>
    <row r="275" spans="1:7" x14ac:dyDescent="0.25">
      <c r="A275" s="336">
        <v>249051001</v>
      </c>
      <c r="B275" s="30">
        <f t="shared" si="4"/>
        <v>9</v>
      </c>
      <c r="C275" s="343" t="s">
        <v>152</v>
      </c>
      <c r="D275" s="340">
        <v>908677054.79999995</v>
      </c>
      <c r="E275" s="340">
        <v>664604982.79999995</v>
      </c>
      <c r="F275" s="340">
        <v>281400562</v>
      </c>
      <c r="G275" s="340">
        <v>525472634</v>
      </c>
    </row>
    <row r="276" spans="1:7" x14ac:dyDescent="0.25">
      <c r="A276" s="336">
        <v>249054</v>
      </c>
      <c r="B276" s="30">
        <f t="shared" si="4"/>
        <v>6</v>
      </c>
      <c r="C276" s="343" t="s">
        <v>120</v>
      </c>
      <c r="D276" s="340">
        <v>0</v>
      </c>
      <c r="E276" s="340">
        <v>9856371145</v>
      </c>
      <c r="F276" s="340">
        <v>9907113713</v>
      </c>
      <c r="G276" s="340">
        <v>50742568</v>
      </c>
    </row>
    <row r="277" spans="1:7" x14ac:dyDescent="0.25">
      <c r="A277" s="336">
        <v>249054001</v>
      </c>
      <c r="B277" s="30">
        <f t="shared" si="4"/>
        <v>9</v>
      </c>
      <c r="C277" s="343" t="s">
        <v>120</v>
      </c>
      <c r="D277" s="340">
        <v>0</v>
      </c>
      <c r="E277" s="340">
        <v>9856371145</v>
      </c>
      <c r="F277" s="340">
        <v>9907113713</v>
      </c>
      <c r="G277" s="340">
        <v>50742568</v>
      </c>
    </row>
    <row r="278" spans="1:7" x14ac:dyDescent="0.25">
      <c r="A278" s="336">
        <v>249055</v>
      </c>
      <c r="B278" s="30">
        <f t="shared" si="4"/>
        <v>6</v>
      </c>
      <c r="C278" s="343" t="s">
        <v>124</v>
      </c>
      <c r="D278" s="340">
        <v>6377080992.6000004</v>
      </c>
      <c r="E278" s="340">
        <v>8099503211.9499998</v>
      </c>
      <c r="F278" s="340">
        <v>5526481365.9499998</v>
      </c>
      <c r="G278" s="340">
        <v>3804059146.5999999</v>
      </c>
    </row>
    <row r="279" spans="1:7" x14ac:dyDescent="0.25">
      <c r="A279" s="336">
        <v>249055001</v>
      </c>
      <c r="B279" s="30">
        <f t="shared" si="4"/>
        <v>9</v>
      </c>
      <c r="C279" s="343" t="s">
        <v>124</v>
      </c>
      <c r="D279" s="340">
        <v>6377080992.6000004</v>
      </c>
      <c r="E279" s="340">
        <v>8099503211.9499998</v>
      </c>
      <c r="F279" s="340">
        <v>5526481365.9499998</v>
      </c>
      <c r="G279" s="340">
        <v>3804059146.5999999</v>
      </c>
    </row>
    <row r="280" spans="1:7" x14ac:dyDescent="0.25">
      <c r="A280" s="336">
        <v>249058</v>
      </c>
      <c r="B280" s="30">
        <f t="shared" si="4"/>
        <v>6</v>
      </c>
      <c r="C280" s="343" t="s">
        <v>28</v>
      </c>
      <c r="D280" s="340">
        <v>568975151.26999998</v>
      </c>
      <c r="E280" s="340">
        <v>736821134.58000004</v>
      </c>
      <c r="F280" s="340">
        <v>447290483</v>
      </c>
      <c r="G280" s="340">
        <v>279444499.69</v>
      </c>
    </row>
    <row r="281" spans="1:7" x14ac:dyDescent="0.25">
      <c r="A281" s="336">
        <v>249058001</v>
      </c>
      <c r="B281" s="30">
        <f t="shared" si="4"/>
        <v>9</v>
      </c>
      <c r="C281" s="343" t="s">
        <v>28</v>
      </c>
      <c r="D281" s="340">
        <v>568975151.26999998</v>
      </c>
      <c r="E281" s="340">
        <v>736821134.58000004</v>
      </c>
      <c r="F281" s="340">
        <v>447290483</v>
      </c>
      <c r="G281" s="340">
        <v>279444499.69</v>
      </c>
    </row>
    <row r="282" spans="1:7" x14ac:dyDescent="0.25">
      <c r="A282" s="336">
        <v>25</v>
      </c>
      <c r="B282" s="30">
        <f t="shared" si="4"/>
        <v>2</v>
      </c>
      <c r="C282" s="343" t="s">
        <v>154</v>
      </c>
      <c r="D282" s="340">
        <v>18543368639.290001</v>
      </c>
      <c r="E282" s="340">
        <v>74149820399</v>
      </c>
      <c r="F282" s="340">
        <v>85533811841</v>
      </c>
      <c r="G282" s="340">
        <v>29927360081.290001</v>
      </c>
    </row>
    <row r="283" spans="1:7" x14ac:dyDescent="0.25">
      <c r="A283" s="336">
        <v>2511</v>
      </c>
      <c r="B283" s="30">
        <f t="shared" si="4"/>
        <v>4</v>
      </c>
      <c r="C283" s="343" t="s">
        <v>155</v>
      </c>
      <c r="D283" s="340">
        <v>16155512325.16</v>
      </c>
      <c r="E283" s="340">
        <v>73965784065</v>
      </c>
      <c r="F283" s="340">
        <v>85349775507</v>
      </c>
      <c r="G283" s="340">
        <v>27539503767.16</v>
      </c>
    </row>
    <row r="284" spans="1:7" x14ac:dyDescent="0.25">
      <c r="A284" s="336">
        <v>251101</v>
      </c>
      <c r="B284" s="30">
        <f t="shared" si="4"/>
        <v>6</v>
      </c>
      <c r="C284" s="343" t="s">
        <v>156</v>
      </c>
      <c r="D284" s="340">
        <v>0</v>
      </c>
      <c r="E284" s="340">
        <v>40762065319.209999</v>
      </c>
      <c r="F284" s="340">
        <v>40762065319.209999</v>
      </c>
      <c r="G284" s="340">
        <v>0</v>
      </c>
    </row>
    <row r="285" spans="1:7" x14ac:dyDescent="0.25">
      <c r="A285" s="336">
        <v>251101001</v>
      </c>
      <c r="B285" s="30">
        <f t="shared" si="4"/>
        <v>9</v>
      </c>
      <c r="C285" s="343" t="s">
        <v>156</v>
      </c>
      <c r="D285" s="340">
        <v>0</v>
      </c>
      <c r="E285" s="340">
        <v>40762065319.209999</v>
      </c>
      <c r="F285" s="340">
        <v>40762065319.209999</v>
      </c>
      <c r="G285" s="340">
        <v>0</v>
      </c>
    </row>
    <row r="286" spans="1:7" x14ac:dyDescent="0.25">
      <c r="A286" s="336">
        <v>251102</v>
      </c>
      <c r="B286" s="30">
        <f t="shared" si="4"/>
        <v>6</v>
      </c>
      <c r="C286" s="343" t="s">
        <v>157</v>
      </c>
      <c r="D286" s="340">
        <v>0</v>
      </c>
      <c r="E286" s="340">
        <v>4161414671</v>
      </c>
      <c r="F286" s="340">
        <v>4161414671</v>
      </c>
      <c r="G286" s="340">
        <v>0</v>
      </c>
    </row>
    <row r="287" spans="1:7" x14ac:dyDescent="0.25">
      <c r="A287" s="336">
        <v>251102001</v>
      </c>
      <c r="B287" s="30">
        <f t="shared" si="4"/>
        <v>9</v>
      </c>
      <c r="C287" s="343" t="s">
        <v>157</v>
      </c>
      <c r="D287" s="340">
        <v>0</v>
      </c>
      <c r="E287" s="340">
        <v>4161414671</v>
      </c>
      <c r="F287" s="340">
        <v>4161414671</v>
      </c>
      <c r="G287" s="340">
        <v>0</v>
      </c>
    </row>
    <row r="288" spans="1:7" x14ac:dyDescent="0.25">
      <c r="A288" s="336">
        <v>251104</v>
      </c>
      <c r="B288" s="30">
        <f t="shared" si="4"/>
        <v>6</v>
      </c>
      <c r="C288" s="343" t="s">
        <v>158</v>
      </c>
      <c r="D288" s="340">
        <v>6636220952.9399996</v>
      </c>
      <c r="E288" s="340">
        <v>584014555</v>
      </c>
      <c r="F288" s="340">
        <v>3732776138</v>
      </c>
      <c r="G288" s="340">
        <v>9784982535.9400005</v>
      </c>
    </row>
    <row r="289" spans="1:7" x14ac:dyDescent="0.25">
      <c r="A289" s="336">
        <v>251104001</v>
      </c>
      <c r="B289" s="30">
        <f t="shared" si="4"/>
        <v>9</v>
      </c>
      <c r="C289" s="343" t="s">
        <v>158</v>
      </c>
      <c r="D289" s="340">
        <v>6636220952.9399996</v>
      </c>
      <c r="E289" s="340">
        <v>584014555</v>
      </c>
      <c r="F289" s="340">
        <v>3732776138</v>
      </c>
      <c r="G289" s="340">
        <v>9784982535.9400005</v>
      </c>
    </row>
    <row r="290" spans="1:7" x14ac:dyDescent="0.25">
      <c r="A290" s="336">
        <v>251105</v>
      </c>
      <c r="B290" s="30">
        <f t="shared" si="4"/>
        <v>6</v>
      </c>
      <c r="C290" s="343" t="s">
        <v>159</v>
      </c>
      <c r="D290" s="340">
        <v>3332896788.2800002</v>
      </c>
      <c r="E290" s="340">
        <v>359615258</v>
      </c>
      <c r="F290" s="340">
        <v>2036495718</v>
      </c>
      <c r="G290" s="340">
        <v>5009777248.2799997</v>
      </c>
    </row>
    <row r="291" spans="1:7" x14ac:dyDescent="0.25">
      <c r="A291" s="336">
        <v>251105001</v>
      </c>
      <c r="B291" s="30">
        <f t="shared" si="4"/>
        <v>9</v>
      </c>
      <c r="C291" s="343" t="s">
        <v>159</v>
      </c>
      <c r="D291" s="340">
        <v>3332896788.2800002</v>
      </c>
      <c r="E291" s="340">
        <v>359615258</v>
      </c>
      <c r="F291" s="340">
        <v>2036495718</v>
      </c>
      <c r="G291" s="340">
        <v>5009777248.2799997</v>
      </c>
    </row>
    <row r="292" spans="1:7" x14ac:dyDescent="0.25">
      <c r="A292" s="336">
        <v>251106</v>
      </c>
      <c r="B292" s="30">
        <f t="shared" si="4"/>
        <v>6</v>
      </c>
      <c r="C292" s="343" t="s">
        <v>160</v>
      </c>
      <c r="D292" s="340">
        <v>1378762406</v>
      </c>
      <c r="E292" s="340">
        <v>206025309</v>
      </c>
      <c r="F292" s="340">
        <v>1038469127</v>
      </c>
      <c r="G292" s="340">
        <v>2211206224</v>
      </c>
    </row>
    <row r="293" spans="1:7" x14ac:dyDescent="0.25">
      <c r="A293" s="336">
        <v>251106001</v>
      </c>
      <c r="B293" s="30">
        <f t="shared" si="4"/>
        <v>9</v>
      </c>
      <c r="C293" s="343" t="s">
        <v>160</v>
      </c>
      <c r="D293" s="340">
        <v>1378762406</v>
      </c>
      <c r="E293" s="340">
        <v>206025309</v>
      </c>
      <c r="F293" s="340">
        <v>1038469127</v>
      </c>
      <c r="G293" s="340">
        <v>2211206224</v>
      </c>
    </row>
    <row r="294" spans="1:7" x14ac:dyDescent="0.25">
      <c r="A294" s="336">
        <v>251107</v>
      </c>
      <c r="B294" s="30">
        <f t="shared" si="4"/>
        <v>6</v>
      </c>
      <c r="C294" s="343" t="s">
        <v>161</v>
      </c>
      <c r="D294" s="340">
        <v>0</v>
      </c>
      <c r="E294" s="340">
        <v>71178818</v>
      </c>
      <c r="F294" s="340">
        <v>4318558313</v>
      </c>
      <c r="G294" s="340">
        <v>4247379495</v>
      </c>
    </row>
    <row r="295" spans="1:7" x14ac:dyDescent="0.25">
      <c r="A295" s="336">
        <v>251107001</v>
      </c>
      <c r="B295" s="30">
        <f t="shared" si="4"/>
        <v>9</v>
      </c>
      <c r="C295" s="343" t="s">
        <v>161</v>
      </c>
      <c r="D295" s="340">
        <v>0</v>
      </c>
      <c r="E295" s="340">
        <v>71178818</v>
      </c>
      <c r="F295" s="340">
        <v>4318558313</v>
      </c>
      <c r="G295" s="340">
        <v>4247379495</v>
      </c>
    </row>
    <row r="296" spans="1:7" x14ac:dyDescent="0.25">
      <c r="A296" s="336">
        <v>251108</v>
      </c>
      <c r="B296" s="30">
        <f t="shared" si="4"/>
        <v>6</v>
      </c>
      <c r="C296" s="343" t="s">
        <v>90</v>
      </c>
      <c r="D296" s="340">
        <v>0</v>
      </c>
      <c r="E296" s="340">
        <v>186330386.34</v>
      </c>
      <c r="F296" s="340">
        <v>186330386.34</v>
      </c>
      <c r="G296" s="340">
        <v>0</v>
      </c>
    </row>
    <row r="297" spans="1:7" x14ac:dyDescent="0.25">
      <c r="A297" s="336">
        <v>251108001</v>
      </c>
      <c r="B297" s="30">
        <f t="shared" si="4"/>
        <v>9</v>
      </c>
      <c r="C297" s="343" t="s">
        <v>90</v>
      </c>
      <c r="D297" s="340">
        <v>0</v>
      </c>
      <c r="E297" s="340">
        <v>186330386.34</v>
      </c>
      <c r="F297" s="340">
        <v>186330386.34</v>
      </c>
      <c r="G297" s="340">
        <v>0</v>
      </c>
    </row>
    <row r="298" spans="1:7" x14ac:dyDescent="0.25">
      <c r="A298" s="336">
        <v>251109</v>
      </c>
      <c r="B298" s="30">
        <f t="shared" si="4"/>
        <v>6</v>
      </c>
      <c r="C298" s="343" t="s">
        <v>162</v>
      </c>
      <c r="D298" s="340">
        <v>4807632177.9399996</v>
      </c>
      <c r="E298" s="340">
        <v>863321960</v>
      </c>
      <c r="F298" s="340">
        <v>2239542876</v>
      </c>
      <c r="G298" s="340">
        <v>6183853093.9399996</v>
      </c>
    </row>
    <row r="299" spans="1:7" x14ac:dyDescent="0.25">
      <c r="A299" s="336">
        <v>251109001</v>
      </c>
      <c r="B299" s="30">
        <f t="shared" si="4"/>
        <v>9</v>
      </c>
      <c r="C299" s="343" t="s">
        <v>162</v>
      </c>
      <c r="D299" s="340">
        <v>4222071125.4299998</v>
      </c>
      <c r="E299" s="340">
        <v>819233979</v>
      </c>
      <c r="F299" s="340">
        <v>1977858789</v>
      </c>
      <c r="G299" s="340">
        <v>5380695935.4300003</v>
      </c>
    </row>
    <row r="300" spans="1:7" x14ac:dyDescent="0.25">
      <c r="A300" s="336">
        <v>251109002</v>
      </c>
      <c r="B300" s="30">
        <f t="shared" si="4"/>
        <v>9</v>
      </c>
      <c r="C300" s="343" t="s">
        <v>163</v>
      </c>
      <c r="D300" s="340">
        <v>585561052.50999999</v>
      </c>
      <c r="E300" s="340">
        <v>44087981</v>
      </c>
      <c r="F300" s="340">
        <v>261684087</v>
      </c>
      <c r="G300" s="340">
        <v>803157158.50999999</v>
      </c>
    </row>
    <row r="301" spans="1:7" x14ac:dyDescent="0.25">
      <c r="A301" s="336">
        <v>251110</v>
      </c>
      <c r="B301" s="30">
        <f t="shared" si="4"/>
        <v>6</v>
      </c>
      <c r="C301" s="343" t="s">
        <v>164</v>
      </c>
      <c r="D301" s="340">
        <v>0</v>
      </c>
      <c r="E301" s="340">
        <v>6819739804.5100002</v>
      </c>
      <c r="F301" s="340">
        <v>6922044974.5100002</v>
      </c>
      <c r="G301" s="340">
        <v>102305170</v>
      </c>
    </row>
    <row r="302" spans="1:7" x14ac:dyDescent="0.25">
      <c r="A302" s="336">
        <v>251110001</v>
      </c>
      <c r="B302" s="30">
        <f t="shared" si="4"/>
        <v>9</v>
      </c>
      <c r="C302" s="343" t="s">
        <v>164</v>
      </c>
      <c r="D302" s="340">
        <v>0</v>
      </c>
      <c r="E302" s="340">
        <v>6819739804.5100002</v>
      </c>
      <c r="F302" s="340">
        <v>6922044974.5100002</v>
      </c>
      <c r="G302" s="340">
        <v>102305170</v>
      </c>
    </row>
    <row r="303" spans="1:7" x14ac:dyDescent="0.25">
      <c r="A303" s="336">
        <v>251111</v>
      </c>
      <c r="B303" s="30">
        <f t="shared" si="4"/>
        <v>6</v>
      </c>
      <c r="C303" s="343" t="s">
        <v>165</v>
      </c>
      <c r="D303" s="340">
        <v>0</v>
      </c>
      <c r="E303" s="340">
        <v>1752073300</v>
      </c>
      <c r="F303" s="340">
        <v>1752073300</v>
      </c>
      <c r="G303" s="340">
        <v>0</v>
      </c>
    </row>
    <row r="304" spans="1:7" x14ac:dyDescent="0.25">
      <c r="A304" s="336">
        <v>251111001</v>
      </c>
      <c r="B304" s="30">
        <f t="shared" si="4"/>
        <v>9</v>
      </c>
      <c r="C304" s="343" t="s">
        <v>165</v>
      </c>
      <c r="D304" s="340">
        <v>0</v>
      </c>
      <c r="E304" s="340">
        <v>1752073300</v>
      </c>
      <c r="F304" s="340">
        <v>1752073300</v>
      </c>
      <c r="G304" s="340">
        <v>0</v>
      </c>
    </row>
    <row r="305" spans="1:7" x14ac:dyDescent="0.25">
      <c r="A305" s="336">
        <v>251122</v>
      </c>
      <c r="B305" s="30">
        <f t="shared" si="4"/>
        <v>6</v>
      </c>
      <c r="C305" s="343" t="s">
        <v>167</v>
      </c>
      <c r="D305" s="340">
        <v>0</v>
      </c>
      <c r="E305" s="340">
        <v>9558703388</v>
      </c>
      <c r="F305" s="340">
        <v>9558703388</v>
      </c>
      <c r="G305" s="340">
        <v>0</v>
      </c>
    </row>
    <row r="306" spans="1:7" x14ac:dyDescent="0.25">
      <c r="A306" s="336">
        <v>251122001</v>
      </c>
      <c r="B306" s="30">
        <f t="shared" si="4"/>
        <v>9</v>
      </c>
      <c r="C306" s="343" t="s">
        <v>167</v>
      </c>
      <c r="D306" s="340">
        <v>0</v>
      </c>
      <c r="E306" s="340">
        <v>9558703388</v>
      </c>
      <c r="F306" s="340">
        <v>9558703388</v>
      </c>
      <c r="G306" s="340">
        <v>0</v>
      </c>
    </row>
    <row r="307" spans="1:7" x14ac:dyDescent="0.25">
      <c r="A307" s="336">
        <v>251123</v>
      </c>
      <c r="B307" s="30">
        <f t="shared" si="4"/>
        <v>6</v>
      </c>
      <c r="C307" s="343" t="s">
        <v>168</v>
      </c>
      <c r="D307" s="340">
        <v>0</v>
      </c>
      <c r="E307" s="340">
        <v>5871992143</v>
      </c>
      <c r="F307" s="340">
        <v>5871992143</v>
      </c>
      <c r="G307" s="340">
        <v>0</v>
      </c>
    </row>
    <row r="308" spans="1:7" x14ac:dyDescent="0.25">
      <c r="A308" s="336">
        <v>251123001</v>
      </c>
      <c r="B308" s="30">
        <f t="shared" si="4"/>
        <v>9</v>
      </c>
      <c r="C308" s="343" t="s">
        <v>168</v>
      </c>
      <c r="D308" s="340">
        <v>0</v>
      </c>
      <c r="E308" s="340">
        <v>5871992143</v>
      </c>
      <c r="F308" s="340">
        <v>5871992143</v>
      </c>
      <c r="G308" s="340">
        <v>0</v>
      </c>
    </row>
    <row r="309" spans="1:7" x14ac:dyDescent="0.25">
      <c r="A309" s="336">
        <v>251124</v>
      </c>
      <c r="B309" s="30">
        <f t="shared" si="4"/>
        <v>6</v>
      </c>
      <c r="C309" s="343" t="s">
        <v>169</v>
      </c>
      <c r="D309" s="340">
        <v>0</v>
      </c>
      <c r="E309" s="340">
        <v>2692107800</v>
      </c>
      <c r="F309" s="340">
        <v>2692107800</v>
      </c>
      <c r="G309" s="340">
        <v>0</v>
      </c>
    </row>
    <row r="310" spans="1:7" x14ac:dyDescent="0.25">
      <c r="A310" s="336">
        <v>251124001</v>
      </c>
      <c r="B310" s="30">
        <f t="shared" si="4"/>
        <v>9</v>
      </c>
      <c r="C310" s="343" t="s">
        <v>169</v>
      </c>
      <c r="D310" s="340">
        <v>0</v>
      </c>
      <c r="E310" s="340">
        <v>2692107800</v>
      </c>
      <c r="F310" s="340">
        <v>2692107800</v>
      </c>
      <c r="G310" s="340">
        <v>0</v>
      </c>
    </row>
    <row r="311" spans="1:7" x14ac:dyDescent="0.25">
      <c r="A311" s="336">
        <v>251125</v>
      </c>
      <c r="B311" s="30">
        <f t="shared" si="4"/>
        <v>6</v>
      </c>
      <c r="C311" s="343" t="s">
        <v>170</v>
      </c>
      <c r="D311" s="340">
        <v>0</v>
      </c>
      <c r="E311" s="340">
        <v>77201352.939999998</v>
      </c>
      <c r="F311" s="340">
        <v>77201352.939999998</v>
      </c>
      <c r="G311" s="340">
        <v>0</v>
      </c>
    </row>
    <row r="312" spans="1:7" x14ac:dyDescent="0.25">
      <c r="A312" s="336">
        <v>251125001</v>
      </c>
      <c r="B312" s="30">
        <f t="shared" si="4"/>
        <v>9</v>
      </c>
      <c r="C312" s="343" t="s">
        <v>170</v>
      </c>
      <c r="D312" s="340">
        <v>0</v>
      </c>
      <c r="E312" s="340">
        <v>77201352.939999998</v>
      </c>
      <c r="F312" s="340">
        <v>77201352.939999998</v>
      </c>
      <c r="G312" s="340">
        <v>0</v>
      </c>
    </row>
    <row r="313" spans="1:7" x14ac:dyDescent="0.25">
      <c r="A313" s="336">
        <v>2512</v>
      </c>
      <c r="B313" s="30">
        <f t="shared" si="4"/>
        <v>4</v>
      </c>
      <c r="C313" s="343" t="s">
        <v>171</v>
      </c>
      <c r="D313" s="340">
        <v>2387856314.1300001</v>
      </c>
      <c r="E313" s="340">
        <v>184036334</v>
      </c>
      <c r="F313" s="340">
        <v>184036334</v>
      </c>
      <c r="G313" s="340">
        <v>2387856314.1300001</v>
      </c>
    </row>
    <row r="314" spans="1:7" x14ac:dyDescent="0.25">
      <c r="A314" s="336">
        <v>251201</v>
      </c>
      <c r="B314" s="30">
        <f t="shared" si="4"/>
        <v>6</v>
      </c>
      <c r="C314" s="343" t="s">
        <v>162</v>
      </c>
      <c r="D314" s="340">
        <v>2387856314.1300001</v>
      </c>
      <c r="E314" s="340">
        <v>0</v>
      </c>
      <c r="F314" s="340">
        <v>0</v>
      </c>
      <c r="G314" s="340">
        <v>2387856314.1300001</v>
      </c>
    </row>
    <row r="315" spans="1:7" x14ac:dyDescent="0.25">
      <c r="A315" s="336">
        <v>251201001</v>
      </c>
      <c r="B315" s="30">
        <f t="shared" si="4"/>
        <v>9</v>
      </c>
      <c r="C315" s="343" t="s">
        <v>162</v>
      </c>
      <c r="D315" s="340">
        <v>2387856314.1300001</v>
      </c>
      <c r="E315" s="340">
        <v>0</v>
      </c>
      <c r="F315" s="340">
        <v>0</v>
      </c>
      <c r="G315" s="340">
        <v>2387856314.1300001</v>
      </c>
    </row>
    <row r="316" spans="1:7" x14ac:dyDescent="0.25">
      <c r="A316" s="336">
        <v>251202</v>
      </c>
      <c r="B316" s="30">
        <f t="shared" si="4"/>
        <v>6</v>
      </c>
      <c r="C316" s="343" t="s">
        <v>462</v>
      </c>
      <c r="D316" s="340">
        <v>0</v>
      </c>
      <c r="E316" s="340">
        <v>184036334</v>
      </c>
      <c r="F316" s="340">
        <v>184036334</v>
      </c>
      <c r="G316" s="340">
        <v>0</v>
      </c>
    </row>
    <row r="317" spans="1:7" x14ac:dyDescent="0.25">
      <c r="A317" s="336">
        <v>251202001</v>
      </c>
      <c r="B317" s="30">
        <f t="shared" si="4"/>
        <v>9</v>
      </c>
      <c r="C317" s="343" t="s">
        <v>462</v>
      </c>
      <c r="D317" s="340">
        <v>0</v>
      </c>
      <c r="E317" s="340">
        <v>184036334</v>
      </c>
      <c r="F317" s="340">
        <v>184036334</v>
      </c>
      <c r="G317" s="340">
        <v>0</v>
      </c>
    </row>
    <row r="318" spans="1:7" x14ac:dyDescent="0.25">
      <c r="A318" s="336">
        <v>27</v>
      </c>
      <c r="B318" s="30">
        <f t="shared" si="4"/>
        <v>2</v>
      </c>
      <c r="C318" s="343" t="s">
        <v>172</v>
      </c>
      <c r="D318" s="340">
        <v>3900463313.2199998</v>
      </c>
      <c r="E318" s="340">
        <v>1201311777.97</v>
      </c>
      <c r="F318" s="340">
        <v>10488599906.98</v>
      </c>
      <c r="G318" s="340">
        <v>13187751442.23</v>
      </c>
    </row>
    <row r="319" spans="1:7" x14ac:dyDescent="0.25">
      <c r="A319" s="336">
        <v>2701</v>
      </c>
      <c r="B319" s="30">
        <f t="shared" si="4"/>
        <v>4</v>
      </c>
      <c r="C319" s="343" t="s">
        <v>173</v>
      </c>
      <c r="D319" s="340">
        <v>3900463313.2199998</v>
      </c>
      <c r="E319" s="340">
        <v>1201311777.97</v>
      </c>
      <c r="F319" s="340">
        <v>10488599906.98</v>
      </c>
      <c r="G319" s="340">
        <v>13187751442.23</v>
      </c>
    </row>
    <row r="320" spans="1:7" x14ac:dyDescent="0.25">
      <c r="A320" s="336">
        <v>270103</v>
      </c>
      <c r="B320" s="30">
        <f t="shared" si="4"/>
        <v>6</v>
      </c>
      <c r="C320" s="343" t="s">
        <v>174</v>
      </c>
      <c r="D320" s="340">
        <v>3900463313.2199998</v>
      </c>
      <c r="E320" s="340">
        <v>1201311777.97</v>
      </c>
      <c r="F320" s="340">
        <v>10488599906.98</v>
      </c>
      <c r="G320" s="340">
        <v>13187751442.23</v>
      </c>
    </row>
    <row r="321" spans="1:7" x14ac:dyDescent="0.25">
      <c r="A321" s="336">
        <v>270103001</v>
      </c>
      <c r="B321" s="30">
        <f t="shared" si="4"/>
        <v>9</v>
      </c>
      <c r="C321" s="343" t="s">
        <v>174</v>
      </c>
      <c r="D321" s="340">
        <v>3900463313.2199998</v>
      </c>
      <c r="E321" s="340">
        <v>1201311777.97</v>
      </c>
      <c r="F321" s="340">
        <v>10488599906.98</v>
      </c>
      <c r="G321" s="340">
        <v>13187751442.23</v>
      </c>
    </row>
    <row r="322" spans="1:7" x14ac:dyDescent="0.25">
      <c r="A322" s="336" t="s">
        <v>175</v>
      </c>
      <c r="B322" s="30">
        <f t="shared" si="4"/>
        <v>1</v>
      </c>
      <c r="C322" s="343" t="s">
        <v>176</v>
      </c>
      <c r="D322" s="340">
        <v>179037183188.46899</v>
      </c>
      <c r="E322" s="340">
        <v>57937679818.540001</v>
      </c>
      <c r="F322" s="340">
        <v>55285014162.32</v>
      </c>
      <c r="G322" s="340">
        <v>176384517532.24899</v>
      </c>
    </row>
    <row r="323" spans="1:7" x14ac:dyDescent="0.25">
      <c r="A323" s="336">
        <v>31</v>
      </c>
      <c r="B323" s="30">
        <f t="shared" si="4"/>
        <v>2</v>
      </c>
      <c r="C323" s="343" t="s">
        <v>177</v>
      </c>
      <c r="D323" s="340">
        <v>179037183188.46899</v>
      </c>
      <c r="E323" s="340">
        <v>57937679818.540001</v>
      </c>
      <c r="F323" s="340">
        <v>55285014162.32</v>
      </c>
      <c r="G323" s="340">
        <v>176384517532.24899</v>
      </c>
    </row>
    <row r="324" spans="1:7" x14ac:dyDescent="0.25">
      <c r="A324" s="336">
        <v>3105</v>
      </c>
      <c r="B324" s="30">
        <f t="shared" si="4"/>
        <v>4</v>
      </c>
      <c r="C324" s="343" t="s">
        <v>178</v>
      </c>
      <c r="D324" s="340">
        <v>-53788504787.151001</v>
      </c>
      <c r="E324" s="340">
        <v>0</v>
      </c>
      <c r="F324" s="340">
        <v>0</v>
      </c>
      <c r="G324" s="340">
        <v>-53788504787.151001</v>
      </c>
    </row>
    <row r="325" spans="1:7" x14ac:dyDescent="0.25">
      <c r="A325" s="336">
        <v>310506</v>
      </c>
      <c r="B325" s="30">
        <f t="shared" si="4"/>
        <v>6</v>
      </c>
      <c r="C325" s="343" t="s">
        <v>179</v>
      </c>
      <c r="D325" s="340">
        <v>-53788504787.151001</v>
      </c>
      <c r="E325" s="340">
        <v>0</v>
      </c>
      <c r="F325" s="340">
        <v>0</v>
      </c>
      <c r="G325" s="340">
        <v>-53788504787.151001</v>
      </c>
    </row>
    <row r="326" spans="1:7" x14ac:dyDescent="0.25">
      <c r="A326" s="336">
        <v>310506001</v>
      </c>
      <c r="B326" s="30">
        <f t="shared" si="4"/>
        <v>9</v>
      </c>
      <c r="C326" s="343" t="s">
        <v>180</v>
      </c>
      <c r="D326" s="340">
        <v>-53788504787.151001</v>
      </c>
      <c r="E326" s="340">
        <v>0</v>
      </c>
      <c r="F326" s="340">
        <v>0</v>
      </c>
      <c r="G326" s="340">
        <v>-53788504787.151001</v>
      </c>
    </row>
    <row r="327" spans="1:7" x14ac:dyDescent="0.25">
      <c r="A327" s="336">
        <v>3109</v>
      </c>
      <c r="B327" s="30">
        <f t="shared" si="4"/>
        <v>4</v>
      </c>
      <c r="C327" s="343" t="s">
        <v>181</v>
      </c>
      <c r="D327" s="340">
        <v>177541035946.29999</v>
      </c>
      <c r="E327" s="340">
        <v>2653027789.2199998</v>
      </c>
      <c r="F327" s="340">
        <v>55285014162.32</v>
      </c>
      <c r="G327" s="340">
        <v>230173022319.39999</v>
      </c>
    </row>
    <row r="328" spans="1:7" x14ac:dyDescent="0.25">
      <c r="A328" s="336">
        <v>310901</v>
      </c>
      <c r="B328" s="30">
        <f t="shared" si="4"/>
        <v>6</v>
      </c>
      <c r="C328" s="343" t="s">
        <v>182</v>
      </c>
      <c r="D328" s="340">
        <v>215857883359.70001</v>
      </c>
      <c r="E328" s="340">
        <v>0</v>
      </c>
      <c r="F328" s="340">
        <v>55285014162.32</v>
      </c>
      <c r="G328" s="340">
        <v>271142897522.01999</v>
      </c>
    </row>
    <row r="329" spans="1:7" x14ac:dyDescent="0.25">
      <c r="A329" s="336">
        <v>310901001</v>
      </c>
      <c r="B329" s="30">
        <f t="shared" si="4"/>
        <v>9</v>
      </c>
      <c r="C329" s="343" t="s">
        <v>182</v>
      </c>
      <c r="D329" s="340">
        <v>220003710979.48001</v>
      </c>
      <c r="E329" s="340">
        <v>0</v>
      </c>
      <c r="F329" s="340">
        <v>55284652029.32</v>
      </c>
      <c r="G329" s="340">
        <v>275288363008.79999</v>
      </c>
    </row>
    <row r="330" spans="1:7" x14ac:dyDescent="0.25">
      <c r="A330" s="336">
        <v>310901002</v>
      </c>
      <c r="B330" s="30">
        <f t="shared" ref="B330:B393" si="5">LEN(A330)</f>
        <v>9</v>
      </c>
      <c r="C330" s="343" t="s">
        <v>183</v>
      </c>
      <c r="D330" s="340">
        <v>-4145827619.7800002</v>
      </c>
      <c r="E330" s="340">
        <v>0</v>
      </c>
      <c r="F330" s="340">
        <v>362133</v>
      </c>
      <c r="G330" s="340">
        <v>-4145465486.7800002</v>
      </c>
    </row>
    <row r="331" spans="1:7" x14ac:dyDescent="0.25">
      <c r="A331" s="336">
        <v>310902</v>
      </c>
      <c r="B331" s="30">
        <f t="shared" si="5"/>
        <v>6</v>
      </c>
      <c r="C331" s="343" t="s">
        <v>184</v>
      </c>
      <c r="D331" s="340">
        <v>-38316847413.400002</v>
      </c>
      <c r="E331" s="340">
        <v>2653027789.2199998</v>
      </c>
      <c r="F331" s="340">
        <v>0</v>
      </c>
      <c r="G331" s="340">
        <v>-40969875202.620003</v>
      </c>
    </row>
    <row r="332" spans="1:7" x14ac:dyDescent="0.25">
      <c r="A332" s="336">
        <v>310902001</v>
      </c>
      <c r="B332" s="30">
        <f t="shared" si="5"/>
        <v>9</v>
      </c>
      <c r="C332" s="343" t="s">
        <v>184</v>
      </c>
      <c r="D332" s="340">
        <v>-33862237783.119999</v>
      </c>
      <c r="E332" s="340">
        <v>0</v>
      </c>
      <c r="F332" s="340">
        <v>0</v>
      </c>
      <c r="G332" s="340">
        <v>-33862237783.119999</v>
      </c>
    </row>
    <row r="333" spans="1:7" x14ac:dyDescent="0.25">
      <c r="A333" s="336">
        <v>310902002</v>
      </c>
      <c r="B333" s="30">
        <f t="shared" si="5"/>
        <v>9</v>
      </c>
      <c r="C333" s="343" t="s">
        <v>183</v>
      </c>
      <c r="D333" s="340">
        <v>-4454609630.2799997</v>
      </c>
      <c r="E333" s="340">
        <v>2653027789.2199998</v>
      </c>
      <c r="F333" s="340">
        <v>0</v>
      </c>
      <c r="G333" s="340">
        <v>-7107637419.5</v>
      </c>
    </row>
    <row r="334" spans="1:7" x14ac:dyDescent="0.25">
      <c r="A334" s="336">
        <v>3110</v>
      </c>
      <c r="B334" s="30">
        <f t="shared" si="5"/>
        <v>4</v>
      </c>
      <c r="C334" s="343" t="s">
        <v>185</v>
      </c>
      <c r="D334" s="340">
        <v>55284652029.32</v>
      </c>
      <c r="E334" s="340">
        <v>55284652029.32</v>
      </c>
      <c r="F334" s="340">
        <v>0</v>
      </c>
      <c r="G334" s="340">
        <v>0</v>
      </c>
    </row>
    <row r="335" spans="1:7" x14ac:dyDescent="0.25">
      <c r="A335" s="336">
        <v>311001</v>
      </c>
      <c r="B335" s="30">
        <f t="shared" si="5"/>
        <v>6</v>
      </c>
      <c r="C335" s="343" t="s">
        <v>186</v>
      </c>
      <c r="D335" s="340">
        <v>55284652029.32</v>
      </c>
      <c r="E335" s="340">
        <v>55284652029.32</v>
      </c>
      <c r="F335" s="340">
        <v>0</v>
      </c>
      <c r="G335" s="340">
        <v>0</v>
      </c>
    </row>
    <row r="336" spans="1:7" x14ac:dyDescent="0.25">
      <c r="A336" s="336">
        <v>311001001</v>
      </c>
      <c r="B336" s="30">
        <f t="shared" si="5"/>
        <v>9</v>
      </c>
      <c r="C336" s="343" t="s">
        <v>187</v>
      </c>
      <c r="D336" s="340">
        <v>55284652029.32</v>
      </c>
      <c r="E336" s="340">
        <v>55284652029.32</v>
      </c>
      <c r="F336" s="340">
        <v>0</v>
      </c>
      <c r="G336" s="340">
        <v>0</v>
      </c>
    </row>
    <row r="337" spans="1:7" x14ac:dyDescent="0.25">
      <c r="A337" s="336" t="s">
        <v>191</v>
      </c>
      <c r="B337" s="30">
        <f t="shared" si="5"/>
        <v>1</v>
      </c>
      <c r="C337" s="343" t="s">
        <v>192</v>
      </c>
      <c r="D337" s="340">
        <v>0</v>
      </c>
      <c r="E337" s="340">
        <v>257947604.77000001</v>
      </c>
      <c r="F337" s="340">
        <v>99084479840.429993</v>
      </c>
      <c r="G337" s="340">
        <v>98826532235.660004</v>
      </c>
    </row>
    <row r="338" spans="1:7" x14ac:dyDescent="0.25">
      <c r="A338" s="336">
        <v>41</v>
      </c>
      <c r="B338" s="30">
        <f t="shared" si="5"/>
        <v>2</v>
      </c>
      <c r="C338" s="343" t="s">
        <v>193</v>
      </c>
      <c r="D338" s="340">
        <v>0</v>
      </c>
      <c r="E338" s="340">
        <v>103316</v>
      </c>
      <c r="F338" s="340">
        <v>2533573</v>
      </c>
      <c r="G338" s="340">
        <v>2430257</v>
      </c>
    </row>
    <row r="339" spans="1:7" x14ac:dyDescent="0.25">
      <c r="A339" s="336">
        <v>4110</v>
      </c>
      <c r="B339" s="30">
        <f t="shared" si="5"/>
        <v>4</v>
      </c>
      <c r="C339" s="343" t="s">
        <v>447</v>
      </c>
      <c r="D339" s="340">
        <v>0</v>
      </c>
      <c r="E339" s="340">
        <v>103316</v>
      </c>
      <c r="F339" s="340">
        <v>2533573</v>
      </c>
      <c r="G339" s="340">
        <v>2430257</v>
      </c>
    </row>
    <row r="340" spans="1:7" x14ac:dyDescent="0.25">
      <c r="A340" s="336">
        <v>411001</v>
      </c>
      <c r="B340" s="30">
        <f t="shared" si="5"/>
        <v>6</v>
      </c>
      <c r="C340" s="343" t="s">
        <v>21</v>
      </c>
      <c r="D340" s="340">
        <v>0</v>
      </c>
      <c r="E340" s="340">
        <v>103316</v>
      </c>
      <c r="F340" s="340">
        <v>2533573</v>
      </c>
      <c r="G340" s="340">
        <v>2430257</v>
      </c>
    </row>
    <row r="341" spans="1:7" x14ac:dyDescent="0.25">
      <c r="A341" s="336">
        <v>411001001</v>
      </c>
      <c r="B341" s="30">
        <f t="shared" si="5"/>
        <v>9</v>
      </c>
      <c r="C341" s="343" t="s">
        <v>21</v>
      </c>
      <c r="D341" s="340">
        <v>0</v>
      </c>
      <c r="E341" s="340">
        <v>103316</v>
      </c>
      <c r="F341" s="340">
        <v>2533573</v>
      </c>
      <c r="G341" s="340">
        <v>2430257</v>
      </c>
    </row>
    <row r="342" spans="1:7" x14ac:dyDescent="0.25">
      <c r="A342" s="336">
        <v>44</v>
      </c>
      <c r="B342" s="30">
        <f t="shared" si="5"/>
        <v>2</v>
      </c>
      <c r="C342" s="343" t="s">
        <v>194</v>
      </c>
      <c r="D342" s="340">
        <v>0</v>
      </c>
      <c r="E342" s="340">
        <v>0</v>
      </c>
      <c r="F342" s="340">
        <v>4115300</v>
      </c>
      <c r="G342" s="340">
        <v>4115300</v>
      </c>
    </row>
    <row r="343" spans="1:7" x14ac:dyDescent="0.25">
      <c r="A343" s="336">
        <v>4428</v>
      </c>
      <c r="B343" s="30">
        <f t="shared" si="5"/>
        <v>4</v>
      </c>
      <c r="C343" s="343" t="s">
        <v>195</v>
      </c>
      <c r="D343" s="340">
        <v>0</v>
      </c>
      <c r="E343" s="340">
        <v>0</v>
      </c>
      <c r="F343" s="340">
        <v>4115300</v>
      </c>
      <c r="G343" s="340">
        <v>4115300</v>
      </c>
    </row>
    <row r="344" spans="1:7" x14ac:dyDescent="0.25">
      <c r="A344" s="336">
        <v>442803</v>
      </c>
      <c r="B344" s="30">
        <f t="shared" si="5"/>
        <v>6</v>
      </c>
      <c r="C344" s="343" t="s">
        <v>432</v>
      </c>
      <c r="D344" s="340">
        <v>0</v>
      </c>
      <c r="E344" s="340">
        <v>0</v>
      </c>
      <c r="F344" s="340">
        <v>4115300</v>
      </c>
      <c r="G344" s="340">
        <v>4115300</v>
      </c>
    </row>
    <row r="345" spans="1:7" x14ac:dyDescent="0.25">
      <c r="A345" s="336">
        <v>442803001</v>
      </c>
      <c r="B345" s="30">
        <f t="shared" si="5"/>
        <v>9</v>
      </c>
      <c r="C345" s="343" t="s">
        <v>432</v>
      </c>
      <c r="D345" s="340">
        <v>0</v>
      </c>
      <c r="E345" s="340">
        <v>0</v>
      </c>
      <c r="F345" s="340">
        <v>4115300</v>
      </c>
      <c r="G345" s="340">
        <v>4115300</v>
      </c>
    </row>
    <row r="346" spans="1:7" x14ac:dyDescent="0.25">
      <c r="A346" s="336">
        <v>47</v>
      </c>
      <c r="B346" s="30">
        <f t="shared" si="5"/>
        <v>2</v>
      </c>
      <c r="C346" s="343" t="s">
        <v>196</v>
      </c>
      <c r="D346" s="340">
        <v>0</v>
      </c>
      <c r="E346" s="340">
        <v>183066549</v>
      </c>
      <c r="F346" s="340">
        <v>98573797692.970001</v>
      </c>
      <c r="G346" s="340">
        <v>98390731143.970001</v>
      </c>
    </row>
    <row r="347" spans="1:7" x14ac:dyDescent="0.25">
      <c r="A347" s="336">
        <v>4705</v>
      </c>
      <c r="B347" s="30">
        <f t="shared" si="5"/>
        <v>4</v>
      </c>
      <c r="C347" s="343" t="s">
        <v>197</v>
      </c>
      <c r="D347" s="340">
        <v>0</v>
      </c>
      <c r="E347" s="340">
        <v>183066549</v>
      </c>
      <c r="F347" s="340">
        <v>89186116692.970001</v>
      </c>
      <c r="G347" s="340">
        <v>89003050143.970001</v>
      </c>
    </row>
    <row r="348" spans="1:7" x14ac:dyDescent="0.25">
      <c r="A348" s="336">
        <v>470508</v>
      </c>
      <c r="B348" s="30">
        <f t="shared" si="5"/>
        <v>6</v>
      </c>
      <c r="C348" s="343" t="s">
        <v>198</v>
      </c>
      <c r="D348" s="340">
        <v>0</v>
      </c>
      <c r="E348" s="340">
        <v>183066549</v>
      </c>
      <c r="F348" s="340">
        <v>85929198501.710007</v>
      </c>
      <c r="G348" s="340">
        <v>85746131952.710007</v>
      </c>
    </row>
    <row r="349" spans="1:7" x14ac:dyDescent="0.25">
      <c r="A349" s="336">
        <v>470510</v>
      </c>
      <c r="B349" s="30">
        <f t="shared" si="5"/>
        <v>6</v>
      </c>
      <c r="C349" s="343" t="s">
        <v>199</v>
      </c>
      <c r="D349" s="340">
        <v>0</v>
      </c>
      <c r="E349" s="340">
        <v>0</v>
      </c>
      <c r="F349" s="340">
        <v>3256918191.2600002</v>
      </c>
      <c r="G349" s="340">
        <v>3256918191.2600002</v>
      </c>
    </row>
    <row r="350" spans="1:7" x14ac:dyDescent="0.25">
      <c r="A350" s="336">
        <v>4722</v>
      </c>
      <c r="B350" s="30">
        <f t="shared" si="5"/>
        <v>4</v>
      </c>
      <c r="C350" s="343" t="s">
        <v>200</v>
      </c>
      <c r="D350" s="340">
        <v>0</v>
      </c>
      <c r="E350" s="340">
        <v>0</v>
      </c>
      <c r="F350" s="340">
        <v>9387681000</v>
      </c>
      <c r="G350" s="340">
        <v>9387681000</v>
      </c>
    </row>
    <row r="351" spans="1:7" x14ac:dyDescent="0.25">
      <c r="A351" s="336">
        <v>472201</v>
      </c>
      <c r="B351" s="30">
        <f t="shared" si="5"/>
        <v>6</v>
      </c>
      <c r="C351" s="343" t="s">
        <v>201</v>
      </c>
      <c r="D351" s="340">
        <v>0</v>
      </c>
      <c r="E351" s="340">
        <v>0</v>
      </c>
      <c r="F351" s="340">
        <v>9387681000</v>
      </c>
      <c r="G351" s="340">
        <v>9387681000</v>
      </c>
    </row>
    <row r="352" spans="1:7" x14ac:dyDescent="0.25">
      <c r="A352" s="336">
        <v>48</v>
      </c>
      <c r="B352" s="30">
        <f t="shared" si="5"/>
        <v>2</v>
      </c>
      <c r="C352" s="343" t="s">
        <v>202</v>
      </c>
      <c r="D352" s="340">
        <v>0</v>
      </c>
      <c r="E352" s="340">
        <v>74777739.769999996</v>
      </c>
      <c r="F352" s="340">
        <v>504033274.45999998</v>
      </c>
      <c r="G352" s="340">
        <v>429255534.69</v>
      </c>
    </row>
    <row r="353" spans="1:7" x14ac:dyDescent="0.25">
      <c r="A353" s="336">
        <v>4802</v>
      </c>
      <c r="B353" s="30">
        <f t="shared" si="5"/>
        <v>4</v>
      </c>
      <c r="C353" s="343" t="s">
        <v>419</v>
      </c>
      <c r="D353" s="340">
        <v>0</v>
      </c>
      <c r="E353" s="340">
        <v>0.02</v>
      </c>
      <c r="F353" s="340">
        <v>82850097.519999996</v>
      </c>
      <c r="G353" s="340">
        <v>82850097.5</v>
      </c>
    </row>
    <row r="354" spans="1:7" x14ac:dyDescent="0.25">
      <c r="A354" s="336">
        <v>480232</v>
      </c>
      <c r="B354" s="30">
        <f t="shared" si="5"/>
        <v>6</v>
      </c>
      <c r="C354" s="343" t="s">
        <v>446</v>
      </c>
      <c r="D354" s="340">
        <v>0</v>
      </c>
      <c r="E354" s="340">
        <v>0.02</v>
      </c>
      <c r="F354" s="340">
        <v>82850097.519999996</v>
      </c>
      <c r="G354" s="340">
        <v>82850097.5</v>
      </c>
    </row>
    <row r="355" spans="1:7" x14ac:dyDescent="0.25">
      <c r="A355" s="336">
        <v>480232001</v>
      </c>
      <c r="B355" s="30">
        <f t="shared" si="5"/>
        <v>9</v>
      </c>
      <c r="C355" s="343" t="s">
        <v>446</v>
      </c>
      <c r="D355" s="340">
        <v>0</v>
      </c>
      <c r="E355" s="340">
        <v>0.02</v>
      </c>
      <c r="F355" s="340">
        <v>82850097.519999996</v>
      </c>
      <c r="G355" s="340">
        <v>82850097.5</v>
      </c>
    </row>
    <row r="356" spans="1:7" x14ac:dyDescent="0.25">
      <c r="A356" s="336">
        <v>4808</v>
      </c>
      <c r="B356" s="30">
        <f t="shared" si="5"/>
        <v>4</v>
      </c>
      <c r="C356" s="343" t="s">
        <v>203</v>
      </c>
      <c r="D356" s="340">
        <v>0</v>
      </c>
      <c r="E356" s="340">
        <v>74777739.75</v>
      </c>
      <c r="F356" s="340">
        <v>185575626.5</v>
      </c>
      <c r="G356" s="340">
        <v>110797886.75</v>
      </c>
    </row>
    <row r="357" spans="1:7" x14ac:dyDescent="0.25">
      <c r="A357" s="336">
        <v>480817</v>
      </c>
      <c r="B357" s="30">
        <f t="shared" si="5"/>
        <v>6</v>
      </c>
      <c r="C357" s="343" t="s">
        <v>28</v>
      </c>
      <c r="D357" s="340">
        <v>0</v>
      </c>
      <c r="E357" s="340">
        <v>72969390.75</v>
      </c>
      <c r="F357" s="340">
        <v>145938781.5</v>
      </c>
      <c r="G357" s="340">
        <v>72969390.75</v>
      </c>
    </row>
    <row r="358" spans="1:7" x14ac:dyDescent="0.25">
      <c r="A358" s="336">
        <v>480817001</v>
      </c>
      <c r="B358" s="30">
        <f t="shared" si="5"/>
        <v>9</v>
      </c>
      <c r="C358" s="343" t="s">
        <v>204</v>
      </c>
      <c r="D358" s="340">
        <v>0</v>
      </c>
      <c r="E358" s="340">
        <v>72969390.75</v>
      </c>
      <c r="F358" s="340">
        <v>145938781.5</v>
      </c>
      <c r="G358" s="340">
        <v>72969390.75</v>
      </c>
    </row>
    <row r="359" spans="1:7" x14ac:dyDescent="0.25">
      <c r="A359" s="336">
        <v>480828</v>
      </c>
      <c r="B359" s="30">
        <f t="shared" si="5"/>
        <v>6</v>
      </c>
      <c r="C359" s="343" t="s">
        <v>25</v>
      </c>
      <c r="D359" s="340">
        <v>0</v>
      </c>
      <c r="E359" s="340">
        <v>0</v>
      </c>
      <c r="F359" s="340">
        <v>25573695</v>
      </c>
      <c r="G359" s="340">
        <v>25573695</v>
      </c>
    </row>
    <row r="360" spans="1:7" x14ac:dyDescent="0.25">
      <c r="A360" s="336">
        <v>480828001</v>
      </c>
      <c r="B360" s="30">
        <f t="shared" si="5"/>
        <v>9</v>
      </c>
      <c r="C360" s="343" t="s">
        <v>25</v>
      </c>
      <c r="D360" s="340">
        <v>0</v>
      </c>
      <c r="E360" s="340">
        <v>0</v>
      </c>
      <c r="F360" s="340">
        <v>25573695</v>
      </c>
      <c r="G360" s="340">
        <v>25573695</v>
      </c>
    </row>
    <row r="361" spans="1:7" x14ac:dyDescent="0.25">
      <c r="A361" s="336">
        <v>480862</v>
      </c>
      <c r="B361" s="30">
        <f t="shared" si="5"/>
        <v>6</v>
      </c>
      <c r="C361" s="343" t="s">
        <v>476</v>
      </c>
      <c r="D361" s="340">
        <v>0</v>
      </c>
      <c r="E361" s="340">
        <v>0</v>
      </c>
      <c r="F361" s="340">
        <v>10324636</v>
      </c>
      <c r="G361" s="340">
        <v>10324636</v>
      </c>
    </row>
    <row r="362" spans="1:7" x14ac:dyDescent="0.25">
      <c r="A362" s="336">
        <v>480862001</v>
      </c>
      <c r="B362" s="30">
        <f t="shared" si="5"/>
        <v>9</v>
      </c>
      <c r="C362" s="343" t="s">
        <v>476</v>
      </c>
      <c r="D362" s="340">
        <v>0</v>
      </c>
      <c r="E362" s="340">
        <v>0</v>
      </c>
      <c r="F362" s="340">
        <v>10324636</v>
      </c>
      <c r="G362" s="340">
        <v>10324636</v>
      </c>
    </row>
    <row r="363" spans="1:7" x14ac:dyDescent="0.25">
      <c r="A363" s="336">
        <v>480863</v>
      </c>
      <c r="B363" s="30">
        <f t="shared" si="5"/>
        <v>6</v>
      </c>
      <c r="C363" s="343" t="s">
        <v>440</v>
      </c>
      <c r="D363" s="340">
        <v>0</v>
      </c>
      <c r="E363" s="340">
        <v>1808293</v>
      </c>
      <c r="F363" s="340">
        <v>3723642</v>
      </c>
      <c r="G363" s="340">
        <v>1915349</v>
      </c>
    </row>
    <row r="364" spans="1:7" x14ac:dyDescent="0.25">
      <c r="A364" s="336">
        <v>480863001</v>
      </c>
      <c r="B364" s="30">
        <f t="shared" si="5"/>
        <v>9</v>
      </c>
      <c r="C364" s="343" t="s">
        <v>440</v>
      </c>
      <c r="D364" s="340">
        <v>0</v>
      </c>
      <c r="E364" s="340">
        <v>1808293</v>
      </c>
      <c r="F364" s="340">
        <v>3723642</v>
      </c>
      <c r="G364" s="340">
        <v>1915349</v>
      </c>
    </row>
    <row r="365" spans="1:7" x14ac:dyDescent="0.25">
      <c r="A365" s="336">
        <v>480890</v>
      </c>
      <c r="B365" s="30">
        <f t="shared" si="5"/>
        <v>6</v>
      </c>
      <c r="C365" s="343" t="s">
        <v>205</v>
      </c>
      <c r="D365" s="340">
        <v>0</v>
      </c>
      <c r="E365" s="340">
        <v>56</v>
      </c>
      <c r="F365" s="340">
        <v>14872</v>
      </c>
      <c r="G365" s="340">
        <v>14816</v>
      </c>
    </row>
    <row r="366" spans="1:7" x14ac:dyDescent="0.25">
      <c r="A366" s="336">
        <v>480890003</v>
      </c>
      <c r="B366" s="30">
        <f t="shared" si="5"/>
        <v>9</v>
      </c>
      <c r="C366" s="343" t="s">
        <v>206</v>
      </c>
      <c r="D366" s="340">
        <v>0</v>
      </c>
      <c r="E366" s="340">
        <v>0</v>
      </c>
      <c r="F366" s="340">
        <v>1783</v>
      </c>
      <c r="G366" s="340">
        <v>1783</v>
      </c>
    </row>
    <row r="367" spans="1:7" x14ac:dyDescent="0.25">
      <c r="A367" s="336">
        <v>480890008</v>
      </c>
      <c r="B367" s="30">
        <f t="shared" si="5"/>
        <v>9</v>
      </c>
      <c r="C367" s="343" t="s">
        <v>392</v>
      </c>
      <c r="D367" s="340">
        <v>0</v>
      </c>
      <c r="E367" s="340">
        <v>56</v>
      </c>
      <c r="F367" s="340">
        <v>13089</v>
      </c>
      <c r="G367" s="340">
        <v>13033</v>
      </c>
    </row>
    <row r="368" spans="1:7" x14ac:dyDescent="0.25">
      <c r="A368" s="336">
        <v>4831</v>
      </c>
      <c r="B368" s="30">
        <f t="shared" si="5"/>
        <v>4</v>
      </c>
      <c r="C368" s="343" t="s">
        <v>444</v>
      </c>
      <c r="D368" s="340">
        <v>0</v>
      </c>
      <c r="E368" s="340">
        <v>0</v>
      </c>
      <c r="F368" s="340">
        <v>235607550.44</v>
      </c>
      <c r="G368" s="340">
        <v>235607550.44</v>
      </c>
    </row>
    <row r="369" spans="1:7" x14ac:dyDescent="0.25">
      <c r="A369" s="336">
        <v>483101</v>
      </c>
      <c r="B369" s="30">
        <f t="shared" si="5"/>
        <v>6</v>
      </c>
      <c r="C369" s="343" t="s">
        <v>443</v>
      </c>
      <c r="D369" s="340">
        <v>0</v>
      </c>
      <c r="E369" s="340">
        <v>0</v>
      </c>
      <c r="F369" s="340">
        <v>235607550.44</v>
      </c>
      <c r="G369" s="340">
        <v>235607550.44</v>
      </c>
    </row>
    <row r="370" spans="1:7" x14ac:dyDescent="0.25">
      <c r="A370" s="336">
        <v>483101001</v>
      </c>
      <c r="B370" s="30">
        <f t="shared" si="5"/>
        <v>9</v>
      </c>
      <c r="C370" s="343" t="s">
        <v>443</v>
      </c>
      <c r="D370" s="340">
        <v>0</v>
      </c>
      <c r="E370" s="340">
        <v>0</v>
      </c>
      <c r="F370" s="340">
        <v>235607550.44</v>
      </c>
      <c r="G370" s="340">
        <v>235607550.44</v>
      </c>
    </row>
    <row r="371" spans="1:7" x14ac:dyDescent="0.25">
      <c r="A371" s="336" t="s">
        <v>207</v>
      </c>
      <c r="B371" s="30">
        <f t="shared" si="5"/>
        <v>1</v>
      </c>
      <c r="C371" s="343" t="s">
        <v>208</v>
      </c>
      <c r="D371" s="340">
        <v>0</v>
      </c>
      <c r="E371" s="340">
        <v>138202138881.07999</v>
      </c>
      <c r="F371" s="340">
        <v>28526929930.919998</v>
      </c>
      <c r="G371" s="340">
        <v>109675208950.16</v>
      </c>
    </row>
    <row r="372" spans="1:7" x14ac:dyDescent="0.25">
      <c r="A372" s="336">
        <v>51</v>
      </c>
      <c r="B372" s="30">
        <f t="shared" si="5"/>
        <v>2</v>
      </c>
      <c r="C372" s="343" t="s">
        <v>209</v>
      </c>
      <c r="D372" s="340">
        <v>0</v>
      </c>
      <c r="E372" s="340">
        <v>127183718411.64999</v>
      </c>
      <c r="F372" s="340">
        <v>27552099574.419998</v>
      </c>
      <c r="G372" s="340">
        <v>99631618837.229996</v>
      </c>
    </row>
    <row r="373" spans="1:7" x14ac:dyDescent="0.25">
      <c r="A373" s="336">
        <v>5101</v>
      </c>
      <c r="B373" s="30">
        <f t="shared" si="5"/>
        <v>4</v>
      </c>
      <c r="C373" s="343" t="s">
        <v>210</v>
      </c>
      <c r="D373" s="340">
        <v>0</v>
      </c>
      <c r="E373" s="340">
        <v>58435654870</v>
      </c>
      <c r="F373" s="340">
        <v>14970062149</v>
      </c>
      <c r="G373" s="340">
        <v>43465592721</v>
      </c>
    </row>
    <row r="374" spans="1:7" x14ac:dyDescent="0.25">
      <c r="A374" s="336">
        <v>510101</v>
      </c>
      <c r="B374" s="30">
        <f t="shared" si="5"/>
        <v>6</v>
      </c>
      <c r="C374" s="343" t="s">
        <v>211</v>
      </c>
      <c r="D374" s="340">
        <v>0</v>
      </c>
      <c r="E374" s="340">
        <v>46233537390</v>
      </c>
      <c r="F374" s="340">
        <v>12372825826</v>
      </c>
      <c r="G374" s="340">
        <v>33860711564</v>
      </c>
    </row>
    <row r="375" spans="1:7" x14ac:dyDescent="0.25">
      <c r="A375" s="336">
        <v>510101001</v>
      </c>
      <c r="B375" s="30">
        <f t="shared" si="5"/>
        <v>9</v>
      </c>
      <c r="C375" s="343" t="s">
        <v>211</v>
      </c>
      <c r="D375" s="340">
        <v>0</v>
      </c>
      <c r="E375" s="340">
        <v>46233537390</v>
      </c>
      <c r="F375" s="340">
        <v>12372825826</v>
      </c>
      <c r="G375" s="340">
        <v>33860711564</v>
      </c>
    </row>
    <row r="376" spans="1:7" x14ac:dyDescent="0.25">
      <c r="A376" s="336">
        <v>510103</v>
      </c>
      <c r="B376" s="30">
        <f t="shared" si="5"/>
        <v>6</v>
      </c>
      <c r="C376" s="343" t="s">
        <v>212</v>
      </c>
      <c r="D376" s="340">
        <v>0</v>
      </c>
      <c r="E376" s="340">
        <v>100307076</v>
      </c>
      <c r="F376" s="340">
        <v>17516397</v>
      </c>
      <c r="G376" s="340">
        <v>82790679</v>
      </c>
    </row>
    <row r="377" spans="1:7" x14ac:dyDescent="0.25">
      <c r="A377" s="336">
        <v>510103001</v>
      </c>
      <c r="B377" s="30">
        <f t="shared" si="5"/>
        <v>9</v>
      </c>
      <c r="C377" s="343" t="s">
        <v>212</v>
      </c>
      <c r="D377" s="340">
        <v>0</v>
      </c>
      <c r="E377" s="340">
        <v>100307076</v>
      </c>
      <c r="F377" s="340">
        <v>17516397</v>
      </c>
      <c r="G377" s="340">
        <v>82790679</v>
      </c>
    </row>
    <row r="378" spans="1:7" x14ac:dyDescent="0.25">
      <c r="A378" s="336">
        <v>510105</v>
      </c>
      <c r="B378" s="30">
        <f t="shared" si="5"/>
        <v>6</v>
      </c>
      <c r="C378" s="343" t="s">
        <v>213</v>
      </c>
      <c r="D378" s="340">
        <v>0</v>
      </c>
      <c r="E378" s="340">
        <v>9339036743</v>
      </c>
      <c r="F378" s="340">
        <v>2369264834</v>
      </c>
      <c r="G378" s="340">
        <v>6969771909</v>
      </c>
    </row>
    <row r="379" spans="1:7" x14ac:dyDescent="0.25">
      <c r="A379" s="336">
        <v>510105001</v>
      </c>
      <c r="B379" s="30">
        <f t="shared" si="5"/>
        <v>9</v>
      </c>
      <c r="C379" s="343" t="s">
        <v>213</v>
      </c>
      <c r="D379" s="340">
        <v>0</v>
      </c>
      <c r="E379" s="340">
        <v>9339036743</v>
      </c>
      <c r="F379" s="340">
        <v>2369264834</v>
      </c>
      <c r="G379" s="340">
        <v>6969771909</v>
      </c>
    </row>
    <row r="380" spans="1:7" x14ac:dyDescent="0.25">
      <c r="A380" s="336">
        <v>510110</v>
      </c>
      <c r="B380" s="30">
        <f t="shared" si="5"/>
        <v>6</v>
      </c>
      <c r="C380" s="343" t="s">
        <v>214</v>
      </c>
      <c r="D380" s="340">
        <v>0</v>
      </c>
      <c r="E380" s="340">
        <v>784914872</v>
      </c>
      <c r="F380" s="340">
        <v>210455092</v>
      </c>
      <c r="G380" s="340">
        <v>574459780</v>
      </c>
    </row>
    <row r="381" spans="1:7" x14ac:dyDescent="0.25">
      <c r="A381" s="336">
        <v>510110001</v>
      </c>
      <c r="B381" s="30">
        <f t="shared" si="5"/>
        <v>9</v>
      </c>
      <c r="C381" s="343" t="s">
        <v>214</v>
      </c>
      <c r="D381" s="340">
        <v>0</v>
      </c>
      <c r="E381" s="340">
        <v>784914872</v>
      </c>
      <c r="F381" s="340">
        <v>210455092</v>
      </c>
      <c r="G381" s="340">
        <v>574459780</v>
      </c>
    </row>
    <row r="382" spans="1:7" x14ac:dyDescent="0.25">
      <c r="A382" s="336">
        <v>510119</v>
      </c>
      <c r="B382" s="30">
        <f t="shared" si="5"/>
        <v>6</v>
      </c>
      <c r="C382" s="343" t="s">
        <v>162</v>
      </c>
      <c r="D382" s="340">
        <v>0</v>
      </c>
      <c r="E382" s="340">
        <v>1977858789</v>
      </c>
      <c r="F382" s="340">
        <v>0</v>
      </c>
      <c r="G382" s="340">
        <v>1977858789</v>
      </c>
    </row>
    <row r="383" spans="1:7" x14ac:dyDescent="0.25">
      <c r="A383" s="336">
        <v>510119001</v>
      </c>
      <c r="B383" s="30">
        <f t="shared" si="5"/>
        <v>9</v>
      </c>
      <c r="C383" s="343" t="s">
        <v>215</v>
      </c>
      <c r="D383" s="340">
        <v>0</v>
      </c>
      <c r="E383" s="340">
        <v>669949394</v>
      </c>
      <c r="F383" s="340">
        <v>0</v>
      </c>
      <c r="G383" s="340">
        <v>669949394</v>
      </c>
    </row>
    <row r="384" spans="1:7" x14ac:dyDescent="0.25">
      <c r="A384" s="336">
        <v>510119003</v>
      </c>
      <c r="B384" s="30">
        <f t="shared" si="5"/>
        <v>9</v>
      </c>
      <c r="C384" s="343" t="s">
        <v>216</v>
      </c>
      <c r="D384" s="340">
        <v>0</v>
      </c>
      <c r="E384" s="340">
        <v>1307909395</v>
      </c>
      <c r="F384" s="340">
        <v>0</v>
      </c>
      <c r="G384" s="340">
        <v>1307909395</v>
      </c>
    </row>
    <row r="385" spans="1:7" x14ac:dyDescent="0.25">
      <c r="A385" s="336">
        <v>5102</v>
      </c>
      <c r="B385" s="30">
        <f t="shared" si="5"/>
        <v>4</v>
      </c>
      <c r="C385" s="343" t="s">
        <v>430</v>
      </c>
      <c r="D385" s="340">
        <v>0</v>
      </c>
      <c r="E385" s="340">
        <v>13187109</v>
      </c>
      <c r="F385" s="340">
        <v>0</v>
      </c>
      <c r="G385" s="340">
        <v>13187109</v>
      </c>
    </row>
    <row r="386" spans="1:7" x14ac:dyDescent="0.25">
      <c r="A386" s="336">
        <v>510201</v>
      </c>
      <c r="B386" s="30">
        <f t="shared" si="5"/>
        <v>6</v>
      </c>
      <c r="C386" s="343" t="s">
        <v>170</v>
      </c>
      <c r="D386" s="340">
        <v>0</v>
      </c>
      <c r="E386" s="340">
        <v>13187109</v>
      </c>
      <c r="F386" s="340">
        <v>0</v>
      </c>
      <c r="G386" s="340">
        <v>13187109</v>
      </c>
    </row>
    <row r="387" spans="1:7" x14ac:dyDescent="0.25">
      <c r="A387" s="336">
        <v>510201001</v>
      </c>
      <c r="B387" s="30">
        <f t="shared" si="5"/>
        <v>9</v>
      </c>
      <c r="C387" s="343" t="s">
        <v>170</v>
      </c>
      <c r="D387" s="340">
        <v>0</v>
      </c>
      <c r="E387" s="340">
        <v>13187109</v>
      </c>
      <c r="F387" s="340">
        <v>0</v>
      </c>
      <c r="G387" s="340">
        <v>13187109</v>
      </c>
    </row>
    <row r="388" spans="1:7" x14ac:dyDescent="0.25">
      <c r="A388" s="336">
        <v>5103</v>
      </c>
      <c r="B388" s="30">
        <f t="shared" si="5"/>
        <v>4</v>
      </c>
      <c r="C388" s="343" t="s">
        <v>217</v>
      </c>
      <c r="D388" s="340">
        <v>0</v>
      </c>
      <c r="E388" s="340">
        <v>24193329699</v>
      </c>
      <c r="F388" s="340">
        <v>9346658934</v>
      </c>
      <c r="G388" s="340">
        <v>14846670765</v>
      </c>
    </row>
    <row r="389" spans="1:7" x14ac:dyDescent="0.25">
      <c r="A389" s="336">
        <v>510302</v>
      </c>
      <c r="B389" s="30">
        <f t="shared" si="5"/>
        <v>6</v>
      </c>
      <c r="C389" s="343" t="s">
        <v>169</v>
      </c>
      <c r="D389" s="340">
        <v>0</v>
      </c>
      <c r="E389" s="340">
        <v>2692107800</v>
      </c>
      <c r="F389" s="340">
        <v>701354700</v>
      </c>
      <c r="G389" s="340">
        <v>1990753100</v>
      </c>
    </row>
    <row r="390" spans="1:7" x14ac:dyDescent="0.25">
      <c r="A390" s="336">
        <v>510302001</v>
      </c>
      <c r="B390" s="30">
        <f t="shared" si="5"/>
        <v>9</v>
      </c>
      <c r="C390" s="343" t="s">
        <v>169</v>
      </c>
      <c r="D390" s="340">
        <v>0</v>
      </c>
      <c r="E390" s="340">
        <v>2692107800</v>
      </c>
      <c r="F390" s="340">
        <v>701354700</v>
      </c>
      <c r="G390" s="340">
        <v>1990753100</v>
      </c>
    </row>
    <row r="391" spans="1:7" x14ac:dyDescent="0.25">
      <c r="A391" s="336">
        <v>510303</v>
      </c>
      <c r="B391" s="30">
        <f t="shared" si="5"/>
        <v>6</v>
      </c>
      <c r="C391" s="343" t="s">
        <v>218</v>
      </c>
      <c r="D391" s="340">
        <v>0</v>
      </c>
      <c r="E391" s="340">
        <v>5871506981</v>
      </c>
      <c r="F391" s="340">
        <v>1479349094</v>
      </c>
      <c r="G391" s="340">
        <v>4392157887</v>
      </c>
    </row>
    <row r="392" spans="1:7" x14ac:dyDescent="0.25">
      <c r="A392" s="336">
        <v>510303001</v>
      </c>
      <c r="B392" s="30">
        <f t="shared" si="5"/>
        <v>9</v>
      </c>
      <c r="C392" s="343" t="s">
        <v>218</v>
      </c>
      <c r="D392" s="340">
        <v>0</v>
      </c>
      <c r="E392" s="340">
        <v>5871506981</v>
      </c>
      <c r="F392" s="340">
        <v>1479349094</v>
      </c>
      <c r="G392" s="340">
        <v>4392157887</v>
      </c>
    </row>
    <row r="393" spans="1:7" x14ac:dyDescent="0.25">
      <c r="A393" s="336">
        <v>510305</v>
      </c>
      <c r="B393" s="30">
        <f t="shared" si="5"/>
        <v>6</v>
      </c>
      <c r="C393" s="343" t="s">
        <v>219</v>
      </c>
      <c r="D393" s="340">
        <v>0</v>
      </c>
      <c r="E393" s="340">
        <v>1752073300</v>
      </c>
      <c r="F393" s="340">
        <v>442483900</v>
      </c>
      <c r="G393" s="340">
        <v>1309589400</v>
      </c>
    </row>
    <row r="394" spans="1:7" x14ac:dyDescent="0.25">
      <c r="A394" s="336">
        <v>510305001</v>
      </c>
      <c r="B394" s="30">
        <f t="shared" ref="B394:B457" si="6">LEN(A394)</f>
        <v>9</v>
      </c>
      <c r="C394" s="343" t="s">
        <v>219</v>
      </c>
      <c r="D394" s="340">
        <v>0</v>
      </c>
      <c r="E394" s="340">
        <v>1752073300</v>
      </c>
      <c r="F394" s="340">
        <v>442483900</v>
      </c>
      <c r="G394" s="340">
        <v>1309589400</v>
      </c>
    </row>
    <row r="395" spans="1:7" x14ac:dyDescent="0.25">
      <c r="A395" s="336">
        <v>510306</v>
      </c>
      <c r="B395" s="30">
        <f t="shared" si="6"/>
        <v>6</v>
      </c>
      <c r="C395" s="343" t="s">
        <v>220</v>
      </c>
      <c r="D395" s="340">
        <v>0</v>
      </c>
      <c r="E395" s="340">
        <v>4318938230</v>
      </c>
      <c r="F395" s="340">
        <v>0</v>
      </c>
      <c r="G395" s="340">
        <v>4318938230</v>
      </c>
    </row>
    <row r="396" spans="1:7" x14ac:dyDescent="0.25">
      <c r="A396" s="336">
        <v>510306001</v>
      </c>
      <c r="B396" s="30">
        <f t="shared" si="6"/>
        <v>9</v>
      </c>
      <c r="C396" s="343" t="s">
        <v>220</v>
      </c>
      <c r="D396" s="340">
        <v>0</v>
      </c>
      <c r="E396" s="340">
        <v>4318938230</v>
      </c>
      <c r="F396" s="340">
        <v>0</v>
      </c>
      <c r="G396" s="340">
        <v>4318938230</v>
      </c>
    </row>
    <row r="397" spans="1:7" x14ac:dyDescent="0.25">
      <c r="A397" s="336">
        <v>510307</v>
      </c>
      <c r="B397" s="30">
        <f t="shared" si="6"/>
        <v>6</v>
      </c>
      <c r="C397" s="343" t="s">
        <v>221</v>
      </c>
      <c r="D397" s="340">
        <v>0</v>
      </c>
      <c r="E397" s="340">
        <v>9558703388</v>
      </c>
      <c r="F397" s="340">
        <v>6723471240</v>
      </c>
      <c r="G397" s="340">
        <v>2835232148</v>
      </c>
    </row>
    <row r="398" spans="1:7" x14ac:dyDescent="0.25">
      <c r="A398" s="336">
        <v>510307001</v>
      </c>
      <c r="B398" s="30">
        <f t="shared" si="6"/>
        <v>9</v>
      </c>
      <c r="C398" s="343" t="s">
        <v>221</v>
      </c>
      <c r="D398" s="340">
        <v>0</v>
      </c>
      <c r="E398" s="340">
        <v>9558703388</v>
      </c>
      <c r="F398" s="340">
        <v>6723471240</v>
      </c>
      <c r="G398" s="340">
        <v>2835232148</v>
      </c>
    </row>
    <row r="399" spans="1:7" x14ac:dyDescent="0.25">
      <c r="A399" s="336">
        <v>5104</v>
      </c>
      <c r="B399" s="30">
        <f t="shared" si="6"/>
        <v>4</v>
      </c>
      <c r="C399" s="343" t="s">
        <v>222</v>
      </c>
      <c r="D399" s="340">
        <v>0</v>
      </c>
      <c r="E399" s="340">
        <v>3365827300</v>
      </c>
      <c r="F399" s="340">
        <v>876860400</v>
      </c>
      <c r="G399" s="340">
        <v>2488966900</v>
      </c>
    </row>
    <row r="400" spans="1:7" x14ac:dyDescent="0.25">
      <c r="A400" s="336">
        <v>510401</v>
      </c>
      <c r="B400" s="30">
        <f t="shared" si="6"/>
        <v>6</v>
      </c>
      <c r="C400" s="343" t="s">
        <v>150</v>
      </c>
      <c r="D400" s="340">
        <v>0</v>
      </c>
      <c r="E400" s="340">
        <v>2019141300</v>
      </c>
      <c r="F400" s="340">
        <v>526030600</v>
      </c>
      <c r="G400" s="340">
        <v>1493110700</v>
      </c>
    </row>
    <row r="401" spans="1:7" x14ac:dyDescent="0.25">
      <c r="A401" s="336">
        <v>510401001</v>
      </c>
      <c r="B401" s="30">
        <f t="shared" si="6"/>
        <v>9</v>
      </c>
      <c r="C401" s="343" t="s">
        <v>150</v>
      </c>
      <c r="D401" s="340">
        <v>0</v>
      </c>
      <c r="E401" s="340">
        <v>2019141300</v>
      </c>
      <c r="F401" s="340">
        <v>526030600</v>
      </c>
      <c r="G401" s="340">
        <v>1493110700</v>
      </c>
    </row>
    <row r="402" spans="1:7" x14ac:dyDescent="0.25">
      <c r="A402" s="336">
        <v>510402</v>
      </c>
      <c r="B402" s="30">
        <f t="shared" si="6"/>
        <v>6</v>
      </c>
      <c r="C402" s="343" t="s">
        <v>151</v>
      </c>
      <c r="D402" s="340">
        <v>0</v>
      </c>
      <c r="E402" s="340">
        <v>336727000</v>
      </c>
      <c r="F402" s="340">
        <v>87720700</v>
      </c>
      <c r="G402" s="340">
        <v>249006300</v>
      </c>
    </row>
    <row r="403" spans="1:7" x14ac:dyDescent="0.25">
      <c r="A403" s="336">
        <v>510402001</v>
      </c>
      <c r="B403" s="30">
        <f t="shared" si="6"/>
        <v>9</v>
      </c>
      <c r="C403" s="343" t="s">
        <v>151</v>
      </c>
      <c r="D403" s="340">
        <v>0</v>
      </c>
      <c r="E403" s="340">
        <v>336727000</v>
      </c>
      <c r="F403" s="340">
        <v>87720700</v>
      </c>
      <c r="G403" s="340">
        <v>249006300</v>
      </c>
    </row>
    <row r="404" spans="1:7" x14ac:dyDescent="0.25">
      <c r="A404" s="336">
        <v>510403</v>
      </c>
      <c r="B404" s="30">
        <f t="shared" si="6"/>
        <v>6</v>
      </c>
      <c r="C404" s="343" t="s">
        <v>147</v>
      </c>
      <c r="D404" s="340">
        <v>0</v>
      </c>
      <c r="E404" s="340">
        <v>336727000</v>
      </c>
      <c r="F404" s="340">
        <v>87720700</v>
      </c>
      <c r="G404" s="340">
        <v>249006300</v>
      </c>
    </row>
    <row r="405" spans="1:7" x14ac:dyDescent="0.25">
      <c r="A405" s="336">
        <v>510403001</v>
      </c>
      <c r="B405" s="30">
        <f t="shared" si="6"/>
        <v>9</v>
      </c>
      <c r="C405" s="343" t="s">
        <v>147</v>
      </c>
      <c r="D405" s="340">
        <v>0</v>
      </c>
      <c r="E405" s="340">
        <v>336727000</v>
      </c>
      <c r="F405" s="340">
        <v>87720700</v>
      </c>
      <c r="G405" s="340">
        <v>249006300</v>
      </c>
    </row>
    <row r="406" spans="1:7" x14ac:dyDescent="0.25">
      <c r="A406" s="336">
        <v>510404</v>
      </c>
      <c r="B406" s="30">
        <f t="shared" si="6"/>
        <v>6</v>
      </c>
      <c r="C406" s="343" t="s">
        <v>146</v>
      </c>
      <c r="D406" s="340">
        <v>0</v>
      </c>
      <c r="E406" s="340">
        <v>673232000</v>
      </c>
      <c r="F406" s="340">
        <v>175388400</v>
      </c>
      <c r="G406" s="340">
        <v>497843600</v>
      </c>
    </row>
    <row r="407" spans="1:7" x14ac:dyDescent="0.25">
      <c r="A407" s="336">
        <v>510404001</v>
      </c>
      <c r="B407" s="30">
        <f t="shared" si="6"/>
        <v>9</v>
      </c>
      <c r="C407" s="343" t="s">
        <v>146</v>
      </c>
      <c r="D407" s="340">
        <v>0</v>
      </c>
      <c r="E407" s="340">
        <v>673232000</v>
      </c>
      <c r="F407" s="340">
        <v>175388400</v>
      </c>
      <c r="G407" s="340">
        <v>497843600</v>
      </c>
    </row>
    <row r="408" spans="1:7" x14ac:dyDescent="0.25">
      <c r="A408" s="336">
        <v>5107</v>
      </c>
      <c r="B408" s="30">
        <f t="shared" si="6"/>
        <v>4</v>
      </c>
      <c r="C408" s="343" t="s">
        <v>223</v>
      </c>
      <c r="D408" s="340">
        <v>0</v>
      </c>
      <c r="E408" s="340">
        <v>24343914983</v>
      </c>
      <c r="F408" s="340">
        <v>2153841828</v>
      </c>
      <c r="G408" s="340">
        <v>22190073155</v>
      </c>
    </row>
    <row r="409" spans="1:7" x14ac:dyDescent="0.25">
      <c r="A409" s="336">
        <v>510701</v>
      </c>
      <c r="B409" s="30">
        <f t="shared" si="6"/>
        <v>6</v>
      </c>
      <c r="C409" s="343" t="s">
        <v>158</v>
      </c>
      <c r="D409" s="340">
        <v>0</v>
      </c>
      <c r="E409" s="340">
        <v>3720461439</v>
      </c>
      <c r="F409" s="340">
        <v>0</v>
      </c>
      <c r="G409" s="340">
        <v>3720461439</v>
      </c>
    </row>
    <row r="410" spans="1:7" x14ac:dyDescent="0.25">
      <c r="A410" s="336">
        <v>510701001</v>
      </c>
      <c r="B410" s="30">
        <f t="shared" si="6"/>
        <v>9</v>
      </c>
      <c r="C410" s="343" t="s">
        <v>158</v>
      </c>
      <c r="D410" s="340">
        <v>0</v>
      </c>
      <c r="E410" s="340">
        <v>3720461439</v>
      </c>
      <c r="F410" s="340">
        <v>0</v>
      </c>
      <c r="G410" s="340">
        <v>3720461439</v>
      </c>
    </row>
    <row r="411" spans="1:7" x14ac:dyDescent="0.25">
      <c r="A411" s="336">
        <v>510702</v>
      </c>
      <c r="B411" s="30">
        <f t="shared" si="6"/>
        <v>6</v>
      </c>
      <c r="C411" s="343" t="s">
        <v>157</v>
      </c>
      <c r="D411" s="340">
        <v>0</v>
      </c>
      <c r="E411" s="340">
        <v>4161414671</v>
      </c>
      <c r="F411" s="340">
        <v>0</v>
      </c>
      <c r="G411" s="340">
        <v>4161414671</v>
      </c>
    </row>
    <row r="412" spans="1:7" x14ac:dyDescent="0.25">
      <c r="A412" s="336">
        <v>510702001</v>
      </c>
      <c r="B412" s="30">
        <f t="shared" si="6"/>
        <v>9</v>
      </c>
      <c r="C412" s="343" t="s">
        <v>157</v>
      </c>
      <c r="D412" s="340">
        <v>0</v>
      </c>
      <c r="E412" s="340">
        <v>4161414671</v>
      </c>
      <c r="F412" s="340">
        <v>0</v>
      </c>
      <c r="G412" s="340">
        <v>4161414671</v>
      </c>
    </row>
    <row r="413" spans="1:7" x14ac:dyDescent="0.25">
      <c r="A413" s="336">
        <v>510704</v>
      </c>
      <c r="B413" s="30">
        <f t="shared" si="6"/>
        <v>6</v>
      </c>
      <c r="C413" s="343" t="s">
        <v>159</v>
      </c>
      <c r="D413" s="340">
        <v>0</v>
      </c>
      <c r="E413" s="340">
        <v>2036495718</v>
      </c>
      <c r="F413" s="340">
        <v>0</v>
      </c>
      <c r="G413" s="340">
        <v>2036495718</v>
      </c>
    </row>
    <row r="414" spans="1:7" x14ac:dyDescent="0.25">
      <c r="A414" s="336">
        <v>510704001</v>
      </c>
      <c r="B414" s="30">
        <f t="shared" si="6"/>
        <v>9</v>
      </c>
      <c r="C414" s="343" t="s">
        <v>159</v>
      </c>
      <c r="D414" s="340">
        <v>0</v>
      </c>
      <c r="E414" s="340">
        <v>2036495718</v>
      </c>
      <c r="F414" s="340">
        <v>0</v>
      </c>
      <c r="G414" s="340">
        <v>2036495718</v>
      </c>
    </row>
    <row r="415" spans="1:7" x14ac:dyDescent="0.25">
      <c r="A415" s="336">
        <v>510705</v>
      </c>
      <c r="B415" s="30">
        <f t="shared" si="6"/>
        <v>6</v>
      </c>
      <c r="C415" s="343" t="s">
        <v>161</v>
      </c>
      <c r="D415" s="340">
        <v>0</v>
      </c>
      <c r="E415" s="340">
        <v>4318558313</v>
      </c>
      <c r="F415" s="340">
        <v>0</v>
      </c>
      <c r="G415" s="340">
        <v>4318558313</v>
      </c>
    </row>
    <row r="416" spans="1:7" x14ac:dyDescent="0.25">
      <c r="A416" s="336">
        <v>510705001</v>
      </c>
      <c r="B416" s="30">
        <f t="shared" si="6"/>
        <v>9</v>
      </c>
      <c r="C416" s="343" t="s">
        <v>161</v>
      </c>
      <c r="D416" s="340">
        <v>0</v>
      </c>
      <c r="E416" s="340">
        <v>4318558313</v>
      </c>
      <c r="F416" s="340">
        <v>0</v>
      </c>
      <c r="G416" s="340">
        <v>4318558313</v>
      </c>
    </row>
    <row r="417" spans="1:7" x14ac:dyDescent="0.25">
      <c r="A417" s="336">
        <v>510706</v>
      </c>
      <c r="B417" s="30">
        <f t="shared" si="6"/>
        <v>6</v>
      </c>
      <c r="C417" s="343" t="s">
        <v>160</v>
      </c>
      <c r="D417" s="340">
        <v>0</v>
      </c>
      <c r="E417" s="340">
        <v>1038469127</v>
      </c>
      <c r="F417" s="340">
        <v>0</v>
      </c>
      <c r="G417" s="340">
        <v>1038469127</v>
      </c>
    </row>
    <row r="418" spans="1:7" x14ac:dyDescent="0.25">
      <c r="A418" s="336">
        <v>510706001</v>
      </c>
      <c r="B418" s="30">
        <f t="shared" si="6"/>
        <v>9</v>
      </c>
      <c r="C418" s="343" t="s">
        <v>160</v>
      </c>
      <c r="D418" s="340">
        <v>0</v>
      </c>
      <c r="E418" s="340">
        <v>1038469127</v>
      </c>
      <c r="F418" s="340">
        <v>0</v>
      </c>
      <c r="G418" s="340">
        <v>1038469127</v>
      </c>
    </row>
    <row r="419" spans="1:7" x14ac:dyDescent="0.25">
      <c r="A419" s="336">
        <v>510707</v>
      </c>
      <c r="B419" s="30">
        <f t="shared" si="6"/>
        <v>6</v>
      </c>
      <c r="C419" s="343" t="s">
        <v>163</v>
      </c>
      <c r="D419" s="340">
        <v>0</v>
      </c>
      <c r="E419" s="340">
        <v>261684087</v>
      </c>
      <c r="F419" s="340">
        <v>0</v>
      </c>
      <c r="G419" s="340">
        <v>261684087</v>
      </c>
    </row>
    <row r="420" spans="1:7" x14ac:dyDescent="0.25">
      <c r="A420" s="336">
        <v>510707001</v>
      </c>
      <c r="B420" s="30">
        <f t="shared" si="6"/>
        <v>9</v>
      </c>
      <c r="C420" s="343" t="s">
        <v>163</v>
      </c>
      <c r="D420" s="340">
        <v>0</v>
      </c>
      <c r="E420" s="340">
        <v>261684087</v>
      </c>
      <c r="F420" s="340">
        <v>0</v>
      </c>
      <c r="G420" s="340">
        <v>261684087</v>
      </c>
    </row>
    <row r="421" spans="1:7" x14ac:dyDescent="0.25">
      <c r="A421" s="336">
        <v>510790</v>
      </c>
      <c r="B421" s="30">
        <f t="shared" si="6"/>
        <v>6</v>
      </c>
      <c r="C421" s="343" t="s">
        <v>164</v>
      </c>
      <c r="D421" s="340">
        <v>0</v>
      </c>
      <c r="E421" s="340">
        <v>8806831628</v>
      </c>
      <c r="F421" s="340">
        <v>2153841828</v>
      </c>
      <c r="G421" s="340">
        <v>6652989800</v>
      </c>
    </row>
    <row r="422" spans="1:7" x14ac:dyDescent="0.25">
      <c r="A422" s="336">
        <v>510790001</v>
      </c>
      <c r="B422" s="30">
        <f t="shared" si="6"/>
        <v>9</v>
      </c>
      <c r="C422" s="343" t="s">
        <v>164</v>
      </c>
      <c r="D422" s="340">
        <v>0</v>
      </c>
      <c r="E422" s="340">
        <v>102305170</v>
      </c>
      <c r="F422" s="340">
        <v>0</v>
      </c>
      <c r="G422" s="340">
        <v>102305170</v>
      </c>
    </row>
    <row r="423" spans="1:7" x14ac:dyDescent="0.25">
      <c r="A423" s="336">
        <v>510790008</v>
      </c>
      <c r="B423" s="30">
        <f t="shared" si="6"/>
        <v>9</v>
      </c>
      <c r="C423" s="343" t="s">
        <v>224</v>
      </c>
      <c r="D423" s="340">
        <v>0</v>
      </c>
      <c r="E423" s="340">
        <v>311870984</v>
      </c>
      <c r="F423" s="340">
        <v>77967746</v>
      </c>
      <c r="G423" s="340">
        <v>233903238</v>
      </c>
    </row>
    <row r="424" spans="1:7" x14ac:dyDescent="0.25">
      <c r="A424" s="336">
        <v>510790010</v>
      </c>
      <c r="B424" s="30">
        <f t="shared" si="6"/>
        <v>9</v>
      </c>
      <c r="C424" s="343" t="s">
        <v>225</v>
      </c>
      <c r="D424" s="340">
        <v>0</v>
      </c>
      <c r="E424" s="340">
        <v>7100160074</v>
      </c>
      <c r="F424" s="340">
        <v>1776026700</v>
      </c>
      <c r="G424" s="340">
        <v>5324133374</v>
      </c>
    </row>
    <row r="425" spans="1:7" x14ac:dyDescent="0.25">
      <c r="A425" s="336">
        <v>510790011</v>
      </c>
      <c r="B425" s="30">
        <f t="shared" si="6"/>
        <v>9</v>
      </c>
      <c r="C425" s="343" t="s">
        <v>226</v>
      </c>
      <c r="D425" s="340">
        <v>0</v>
      </c>
      <c r="E425" s="340">
        <v>1108459066</v>
      </c>
      <c r="F425" s="340">
        <v>299847382</v>
      </c>
      <c r="G425" s="340">
        <v>808611684</v>
      </c>
    </row>
    <row r="426" spans="1:7" x14ac:dyDescent="0.25">
      <c r="A426" s="336">
        <v>510790047</v>
      </c>
      <c r="B426" s="30">
        <f t="shared" si="6"/>
        <v>9</v>
      </c>
      <c r="C426" s="343" t="s">
        <v>461</v>
      </c>
      <c r="D426" s="340">
        <v>0</v>
      </c>
      <c r="E426" s="340">
        <v>184036334</v>
      </c>
      <c r="F426" s="340">
        <v>0</v>
      </c>
      <c r="G426" s="340">
        <v>184036334</v>
      </c>
    </row>
    <row r="427" spans="1:7" x14ac:dyDescent="0.25">
      <c r="A427" s="336">
        <v>5111</v>
      </c>
      <c r="B427" s="30">
        <f t="shared" si="6"/>
        <v>4</v>
      </c>
      <c r="C427" s="343" t="s">
        <v>227</v>
      </c>
      <c r="D427" s="340">
        <v>0</v>
      </c>
      <c r="E427" s="340">
        <v>16806212150.65</v>
      </c>
      <c r="F427" s="340">
        <v>204676263.41999999</v>
      </c>
      <c r="G427" s="340">
        <v>16601535887.23</v>
      </c>
    </row>
    <row r="428" spans="1:7" x14ac:dyDescent="0.25">
      <c r="A428" s="336">
        <v>511104</v>
      </c>
      <c r="B428" s="30">
        <f t="shared" si="6"/>
        <v>6</v>
      </c>
      <c r="C428" s="343" t="s">
        <v>488</v>
      </c>
      <c r="D428" s="340">
        <v>0</v>
      </c>
      <c r="E428" s="340">
        <v>39669245</v>
      </c>
      <c r="F428" s="340">
        <v>39669245</v>
      </c>
      <c r="G428" s="340">
        <v>0</v>
      </c>
    </row>
    <row r="429" spans="1:7" x14ac:dyDescent="0.25">
      <c r="A429" s="336">
        <v>511104001</v>
      </c>
      <c r="B429" s="30">
        <f t="shared" si="6"/>
        <v>9</v>
      </c>
      <c r="C429" s="343" t="s">
        <v>488</v>
      </c>
      <c r="D429" s="340">
        <v>0</v>
      </c>
      <c r="E429" s="340">
        <v>39669245</v>
      </c>
      <c r="F429" s="340">
        <v>39669245</v>
      </c>
      <c r="G429" s="340">
        <v>0</v>
      </c>
    </row>
    <row r="430" spans="1:7" x14ac:dyDescent="0.25">
      <c r="A430" s="336">
        <v>511115</v>
      </c>
      <c r="B430" s="30">
        <f t="shared" si="6"/>
        <v>6</v>
      </c>
      <c r="C430" s="343" t="s">
        <v>407</v>
      </c>
      <c r="D430" s="340">
        <v>0</v>
      </c>
      <c r="E430" s="340">
        <v>814480698</v>
      </c>
      <c r="F430" s="340">
        <v>9924600</v>
      </c>
      <c r="G430" s="340">
        <v>804556098</v>
      </c>
    </row>
    <row r="431" spans="1:7" x14ac:dyDescent="0.25">
      <c r="A431" s="336">
        <v>511115001</v>
      </c>
      <c r="B431" s="30">
        <f t="shared" si="6"/>
        <v>9</v>
      </c>
      <c r="C431" s="343" t="s">
        <v>407</v>
      </c>
      <c r="D431" s="340">
        <v>0</v>
      </c>
      <c r="E431" s="340">
        <v>814480698</v>
      </c>
      <c r="F431" s="340">
        <v>9924600</v>
      </c>
      <c r="G431" s="340">
        <v>804556098</v>
      </c>
    </row>
    <row r="432" spans="1:7" x14ac:dyDescent="0.25">
      <c r="A432" s="336">
        <v>511117</v>
      </c>
      <c r="B432" s="30">
        <f t="shared" si="6"/>
        <v>6</v>
      </c>
      <c r="C432" s="343" t="s">
        <v>152</v>
      </c>
      <c r="D432" s="340">
        <v>0</v>
      </c>
      <c r="E432" s="340">
        <v>2789752465.1399999</v>
      </c>
      <c r="F432" s="340">
        <v>0</v>
      </c>
      <c r="G432" s="340">
        <v>2789752465.1399999</v>
      </c>
    </row>
    <row r="433" spans="1:7" x14ac:dyDescent="0.25">
      <c r="A433" s="336">
        <v>511117001</v>
      </c>
      <c r="B433" s="30">
        <f t="shared" si="6"/>
        <v>9</v>
      </c>
      <c r="C433" s="343" t="s">
        <v>152</v>
      </c>
      <c r="D433" s="340">
        <v>0</v>
      </c>
      <c r="E433" s="340">
        <v>2789752465.1399999</v>
      </c>
      <c r="F433" s="340">
        <v>0</v>
      </c>
      <c r="G433" s="340">
        <v>2789752465.1399999</v>
      </c>
    </row>
    <row r="434" spans="1:7" x14ac:dyDescent="0.25">
      <c r="A434" s="336">
        <v>511118</v>
      </c>
      <c r="B434" s="30">
        <f t="shared" si="6"/>
        <v>6</v>
      </c>
      <c r="C434" s="343" t="s">
        <v>28</v>
      </c>
      <c r="D434" s="340">
        <v>0</v>
      </c>
      <c r="E434" s="340">
        <v>700142610.10000002</v>
      </c>
      <c r="F434" s="340">
        <v>0</v>
      </c>
      <c r="G434" s="340">
        <v>700142610.10000002</v>
      </c>
    </row>
    <row r="435" spans="1:7" x14ac:dyDescent="0.25">
      <c r="A435" s="336">
        <v>511118001</v>
      </c>
      <c r="B435" s="30">
        <f t="shared" si="6"/>
        <v>9</v>
      </c>
      <c r="C435" s="343" t="s">
        <v>28</v>
      </c>
      <c r="D435" s="340">
        <v>0</v>
      </c>
      <c r="E435" s="340">
        <v>700142610.10000002</v>
      </c>
      <c r="F435" s="340">
        <v>0</v>
      </c>
      <c r="G435" s="340">
        <v>700142610.10000002</v>
      </c>
    </row>
    <row r="436" spans="1:7" x14ac:dyDescent="0.25">
      <c r="A436" s="336">
        <v>511119</v>
      </c>
      <c r="B436" s="30">
        <f t="shared" si="6"/>
        <v>6</v>
      </c>
      <c r="C436" s="343" t="s">
        <v>143</v>
      </c>
      <c r="D436" s="340">
        <v>0</v>
      </c>
      <c r="E436" s="340">
        <v>18241487.600000001</v>
      </c>
      <c r="F436" s="340">
        <v>0</v>
      </c>
      <c r="G436" s="340">
        <v>18241487.600000001</v>
      </c>
    </row>
    <row r="437" spans="1:7" x14ac:dyDescent="0.25">
      <c r="A437" s="336">
        <v>511119001</v>
      </c>
      <c r="B437" s="30">
        <f t="shared" si="6"/>
        <v>9</v>
      </c>
      <c r="C437" s="343" t="s">
        <v>143</v>
      </c>
      <c r="D437" s="340">
        <v>0</v>
      </c>
      <c r="E437" s="340">
        <v>18241487.600000001</v>
      </c>
      <c r="F437" s="340">
        <v>0</v>
      </c>
      <c r="G437" s="340">
        <v>18241487.600000001</v>
      </c>
    </row>
    <row r="438" spans="1:7" x14ac:dyDescent="0.25">
      <c r="A438" s="336">
        <v>511123</v>
      </c>
      <c r="B438" s="30">
        <f t="shared" si="6"/>
        <v>6</v>
      </c>
      <c r="C438" s="343" t="s">
        <v>415</v>
      </c>
      <c r="D438" s="340">
        <v>0</v>
      </c>
      <c r="E438" s="340">
        <v>244584575.81</v>
      </c>
      <c r="F438" s="340">
        <v>71290940.420000002</v>
      </c>
      <c r="G438" s="340">
        <v>173293635.38999999</v>
      </c>
    </row>
    <row r="439" spans="1:7" x14ac:dyDescent="0.25">
      <c r="A439" s="336">
        <v>511123001</v>
      </c>
      <c r="B439" s="30">
        <f t="shared" si="6"/>
        <v>9</v>
      </c>
      <c r="C439" s="343" t="s">
        <v>415</v>
      </c>
      <c r="D439" s="340">
        <v>0</v>
      </c>
      <c r="E439" s="340">
        <v>244584575.81</v>
      </c>
      <c r="F439" s="340">
        <v>71290940.420000002</v>
      </c>
      <c r="G439" s="340">
        <v>173293635.38999999</v>
      </c>
    </row>
    <row r="440" spans="1:7" x14ac:dyDescent="0.25">
      <c r="A440" s="336">
        <v>511125</v>
      </c>
      <c r="B440" s="30">
        <f t="shared" si="6"/>
        <v>6</v>
      </c>
      <c r="C440" s="343" t="s">
        <v>414</v>
      </c>
      <c r="D440" s="340">
        <v>0</v>
      </c>
      <c r="E440" s="340">
        <v>742979561</v>
      </c>
      <c r="F440" s="340">
        <v>0</v>
      </c>
      <c r="G440" s="340">
        <v>742979561</v>
      </c>
    </row>
    <row r="441" spans="1:7" x14ac:dyDescent="0.25">
      <c r="A441" s="336">
        <v>511125001</v>
      </c>
      <c r="B441" s="30">
        <f t="shared" si="6"/>
        <v>9</v>
      </c>
      <c r="C441" s="343" t="s">
        <v>414</v>
      </c>
      <c r="D441" s="340">
        <v>0</v>
      </c>
      <c r="E441" s="340">
        <v>742979561</v>
      </c>
      <c r="F441" s="340">
        <v>0</v>
      </c>
      <c r="G441" s="340">
        <v>742979561</v>
      </c>
    </row>
    <row r="442" spans="1:7" x14ac:dyDescent="0.25">
      <c r="A442" s="336">
        <v>511174</v>
      </c>
      <c r="B442" s="30">
        <f t="shared" si="6"/>
        <v>6</v>
      </c>
      <c r="C442" s="343" t="s">
        <v>418</v>
      </c>
      <c r="D442" s="340">
        <v>0</v>
      </c>
      <c r="E442" s="340">
        <v>25638312</v>
      </c>
      <c r="F442" s="340">
        <v>0</v>
      </c>
      <c r="G442" s="340">
        <v>25638312</v>
      </c>
    </row>
    <row r="443" spans="1:7" x14ac:dyDescent="0.25">
      <c r="A443" s="336">
        <v>511174001</v>
      </c>
      <c r="B443" s="30">
        <f t="shared" si="6"/>
        <v>9</v>
      </c>
      <c r="C443" s="343" t="s">
        <v>418</v>
      </c>
      <c r="D443" s="340">
        <v>0</v>
      </c>
      <c r="E443" s="340">
        <v>25638312</v>
      </c>
      <c r="F443" s="340">
        <v>0</v>
      </c>
      <c r="G443" s="340">
        <v>25638312</v>
      </c>
    </row>
    <row r="444" spans="1:7" x14ac:dyDescent="0.25">
      <c r="A444" s="336">
        <v>511178</v>
      </c>
      <c r="B444" s="30">
        <f t="shared" si="6"/>
        <v>6</v>
      </c>
      <c r="C444" s="343" t="s">
        <v>123</v>
      </c>
      <c r="D444" s="340">
        <v>0</v>
      </c>
      <c r="E444" s="340">
        <v>44085365</v>
      </c>
      <c r="F444" s="340">
        <v>0</v>
      </c>
      <c r="G444" s="340">
        <v>44085365</v>
      </c>
    </row>
    <row r="445" spans="1:7" x14ac:dyDescent="0.25">
      <c r="A445" s="336">
        <v>511178001</v>
      </c>
      <c r="B445" s="30">
        <f t="shared" si="6"/>
        <v>9</v>
      </c>
      <c r="C445" s="343" t="s">
        <v>123</v>
      </c>
      <c r="D445" s="340">
        <v>0</v>
      </c>
      <c r="E445" s="340">
        <v>44085365</v>
      </c>
      <c r="F445" s="340">
        <v>0</v>
      </c>
      <c r="G445" s="340">
        <v>44085365</v>
      </c>
    </row>
    <row r="446" spans="1:7" x14ac:dyDescent="0.25">
      <c r="A446" s="336">
        <v>511179</v>
      </c>
      <c r="B446" s="30">
        <f t="shared" si="6"/>
        <v>6</v>
      </c>
      <c r="C446" s="343" t="s">
        <v>120</v>
      </c>
      <c r="D446" s="340">
        <v>0</v>
      </c>
      <c r="E446" s="340">
        <v>10764391120</v>
      </c>
      <c r="F446" s="340">
        <v>83791478</v>
      </c>
      <c r="G446" s="340">
        <v>10680599642</v>
      </c>
    </row>
    <row r="447" spans="1:7" x14ac:dyDescent="0.25">
      <c r="A447" s="336">
        <v>511179001</v>
      </c>
      <c r="B447" s="30">
        <f t="shared" si="6"/>
        <v>9</v>
      </c>
      <c r="C447" s="343" t="s">
        <v>120</v>
      </c>
      <c r="D447" s="340">
        <v>0</v>
      </c>
      <c r="E447" s="340">
        <v>10764391120</v>
      </c>
      <c r="F447" s="340">
        <v>83791478</v>
      </c>
      <c r="G447" s="340">
        <v>10680599642</v>
      </c>
    </row>
    <row r="448" spans="1:7" x14ac:dyDescent="0.25">
      <c r="A448" s="336">
        <v>511180</v>
      </c>
      <c r="B448" s="30">
        <f t="shared" si="6"/>
        <v>6</v>
      </c>
      <c r="C448" s="343" t="s">
        <v>124</v>
      </c>
      <c r="D448" s="340">
        <v>0</v>
      </c>
      <c r="E448" s="340">
        <v>622246711</v>
      </c>
      <c r="F448" s="340">
        <v>0</v>
      </c>
      <c r="G448" s="340">
        <v>622246711</v>
      </c>
    </row>
    <row r="449" spans="1:7" x14ac:dyDescent="0.25">
      <c r="A449" s="336">
        <v>511180001</v>
      </c>
      <c r="B449" s="30">
        <f t="shared" si="6"/>
        <v>9</v>
      </c>
      <c r="C449" s="343" t="s">
        <v>124</v>
      </c>
      <c r="D449" s="340">
        <v>0</v>
      </c>
      <c r="E449" s="340">
        <v>622246711</v>
      </c>
      <c r="F449" s="340">
        <v>0</v>
      </c>
      <c r="G449" s="340">
        <v>622246711</v>
      </c>
    </row>
    <row r="450" spans="1:7" x14ac:dyDescent="0.25">
      <c r="A450" s="336">
        <v>5120</v>
      </c>
      <c r="B450" s="30">
        <f t="shared" si="6"/>
        <v>4</v>
      </c>
      <c r="C450" s="343" t="s">
        <v>134</v>
      </c>
      <c r="D450" s="340">
        <v>0</v>
      </c>
      <c r="E450" s="340">
        <v>25592300</v>
      </c>
      <c r="F450" s="340">
        <v>0</v>
      </c>
      <c r="G450" s="340">
        <v>25592300</v>
      </c>
    </row>
    <row r="451" spans="1:7" x14ac:dyDescent="0.25">
      <c r="A451" s="336">
        <v>512011</v>
      </c>
      <c r="B451" s="30">
        <f t="shared" si="6"/>
        <v>6</v>
      </c>
      <c r="C451" s="343" t="s">
        <v>137</v>
      </c>
      <c r="D451" s="340">
        <v>0</v>
      </c>
      <c r="E451" s="340">
        <v>25592300</v>
      </c>
      <c r="F451" s="340">
        <v>0</v>
      </c>
      <c r="G451" s="340">
        <v>25592300</v>
      </c>
    </row>
    <row r="452" spans="1:7" x14ac:dyDescent="0.25">
      <c r="A452" s="336">
        <v>512011001</v>
      </c>
      <c r="B452" s="30">
        <f t="shared" si="6"/>
        <v>9</v>
      </c>
      <c r="C452" s="343" t="s">
        <v>137</v>
      </c>
      <c r="D452" s="340">
        <v>0</v>
      </c>
      <c r="E452" s="340">
        <v>25592300</v>
      </c>
      <c r="F452" s="340">
        <v>0</v>
      </c>
      <c r="G452" s="340">
        <v>25592300</v>
      </c>
    </row>
    <row r="453" spans="1:7" x14ac:dyDescent="0.25">
      <c r="A453" s="336">
        <v>53</v>
      </c>
      <c r="B453" s="30">
        <f t="shared" si="6"/>
        <v>2</v>
      </c>
      <c r="C453" s="343" t="s">
        <v>228</v>
      </c>
      <c r="D453" s="340">
        <v>0</v>
      </c>
      <c r="E453" s="340">
        <v>10746055374.809999</v>
      </c>
      <c r="F453" s="340">
        <v>966491425.53999996</v>
      </c>
      <c r="G453" s="340">
        <v>9779563949.2700005</v>
      </c>
    </row>
    <row r="454" spans="1:7" x14ac:dyDescent="0.25">
      <c r="A454" s="336">
        <v>5360</v>
      </c>
      <c r="B454" s="30">
        <f t="shared" si="6"/>
        <v>4</v>
      </c>
      <c r="C454" s="343" t="s">
        <v>229</v>
      </c>
      <c r="D454" s="340">
        <v>0</v>
      </c>
      <c r="E454" s="340">
        <v>1309801226.3299999</v>
      </c>
      <c r="F454" s="340">
        <v>0</v>
      </c>
      <c r="G454" s="340">
        <v>1309801226.3299999</v>
      </c>
    </row>
    <row r="455" spans="1:7" x14ac:dyDescent="0.25">
      <c r="A455" s="336">
        <v>536001</v>
      </c>
      <c r="B455" s="30">
        <f t="shared" si="6"/>
        <v>6</v>
      </c>
      <c r="C455" s="343" t="s">
        <v>71</v>
      </c>
      <c r="D455" s="340">
        <v>0</v>
      </c>
      <c r="E455" s="340">
        <v>329828074.25999999</v>
      </c>
      <c r="F455" s="340">
        <v>0</v>
      </c>
      <c r="G455" s="340">
        <v>329828074.25999999</v>
      </c>
    </row>
    <row r="456" spans="1:7" x14ac:dyDescent="0.25">
      <c r="A456" s="336">
        <v>536001001</v>
      </c>
      <c r="B456" s="30">
        <f t="shared" si="6"/>
        <v>9</v>
      </c>
      <c r="C456" s="343" t="s">
        <v>56</v>
      </c>
      <c r="D456" s="340">
        <v>0</v>
      </c>
      <c r="E456" s="340">
        <v>329828074.25999999</v>
      </c>
      <c r="F456" s="340">
        <v>0</v>
      </c>
      <c r="G456" s="340">
        <v>329828074.25999999</v>
      </c>
    </row>
    <row r="457" spans="1:7" x14ac:dyDescent="0.25">
      <c r="A457" s="336">
        <v>536002</v>
      </c>
      <c r="B457" s="30">
        <f t="shared" si="6"/>
        <v>6</v>
      </c>
      <c r="C457" s="343" t="s">
        <v>50</v>
      </c>
      <c r="D457" s="340">
        <v>0</v>
      </c>
      <c r="E457" s="340">
        <v>14134019.880000001</v>
      </c>
      <c r="F457" s="340">
        <v>0</v>
      </c>
      <c r="G457" s="340">
        <v>14134019.880000001</v>
      </c>
    </row>
    <row r="458" spans="1:7" x14ac:dyDescent="0.25">
      <c r="A458" s="336">
        <v>536002001</v>
      </c>
      <c r="B458" s="30">
        <f t="shared" ref="B458:B521" si="7">LEN(A458)</f>
        <v>9</v>
      </c>
      <c r="C458" s="343" t="s">
        <v>51</v>
      </c>
      <c r="D458" s="340">
        <v>0</v>
      </c>
      <c r="E458" s="340">
        <v>14134019.880000001</v>
      </c>
      <c r="F458" s="340">
        <v>0</v>
      </c>
      <c r="G458" s="340">
        <v>14134019.880000001</v>
      </c>
    </row>
    <row r="459" spans="1:7" x14ac:dyDescent="0.25">
      <c r="A459" s="336">
        <v>536003</v>
      </c>
      <c r="B459" s="30">
        <f t="shared" si="7"/>
        <v>6</v>
      </c>
      <c r="C459" s="343" t="s">
        <v>72</v>
      </c>
      <c r="D459" s="340">
        <v>0</v>
      </c>
      <c r="E459" s="340">
        <v>160638.45000000001</v>
      </c>
      <c r="F459" s="340">
        <v>0</v>
      </c>
      <c r="G459" s="340">
        <v>160638.45000000001</v>
      </c>
    </row>
    <row r="460" spans="1:7" x14ac:dyDescent="0.25">
      <c r="A460" s="336">
        <v>536003010</v>
      </c>
      <c r="B460" s="30">
        <f t="shared" si="7"/>
        <v>9</v>
      </c>
      <c r="C460" s="343" t="s">
        <v>59</v>
      </c>
      <c r="D460" s="340">
        <v>0</v>
      </c>
      <c r="E460" s="340">
        <v>160638.45000000001</v>
      </c>
      <c r="F460" s="340">
        <v>0</v>
      </c>
      <c r="G460" s="340">
        <v>160638.45000000001</v>
      </c>
    </row>
    <row r="461" spans="1:7" x14ac:dyDescent="0.25">
      <c r="A461" s="336">
        <v>536004</v>
      </c>
      <c r="B461" s="30">
        <f t="shared" si="7"/>
        <v>6</v>
      </c>
      <c r="C461" s="343" t="s">
        <v>34</v>
      </c>
      <c r="D461" s="340">
        <v>0</v>
      </c>
      <c r="E461" s="340">
        <v>476581904.35000002</v>
      </c>
      <c r="F461" s="340">
        <v>0</v>
      </c>
      <c r="G461" s="340">
        <v>476581904.35000002</v>
      </c>
    </row>
    <row r="462" spans="1:7" x14ac:dyDescent="0.25">
      <c r="A462" s="336">
        <v>536004009</v>
      </c>
      <c r="B462" s="30">
        <f t="shared" si="7"/>
        <v>9</v>
      </c>
      <c r="C462" s="343" t="s">
        <v>35</v>
      </c>
      <c r="D462" s="340">
        <v>0</v>
      </c>
      <c r="E462" s="340">
        <v>7785514.9500000002</v>
      </c>
      <c r="F462" s="340">
        <v>0</v>
      </c>
      <c r="G462" s="340">
        <v>7785514.9500000002</v>
      </c>
    </row>
    <row r="463" spans="1:7" x14ac:dyDescent="0.25">
      <c r="A463" s="336">
        <v>536004011</v>
      </c>
      <c r="B463" s="30">
        <f t="shared" si="7"/>
        <v>9</v>
      </c>
      <c r="C463" s="343" t="s">
        <v>36</v>
      </c>
      <c r="D463" s="340">
        <v>0</v>
      </c>
      <c r="E463" s="340">
        <v>468796389.39999998</v>
      </c>
      <c r="F463" s="340">
        <v>0</v>
      </c>
      <c r="G463" s="340">
        <v>468796389.39999998</v>
      </c>
    </row>
    <row r="464" spans="1:7" x14ac:dyDescent="0.25">
      <c r="A464" s="336">
        <v>536005</v>
      </c>
      <c r="B464" s="30">
        <f t="shared" si="7"/>
        <v>6</v>
      </c>
      <c r="C464" s="343" t="s">
        <v>37</v>
      </c>
      <c r="D464" s="340">
        <v>0</v>
      </c>
      <c r="E464" s="340">
        <v>365467.98</v>
      </c>
      <c r="F464" s="340">
        <v>0</v>
      </c>
      <c r="G464" s="340">
        <v>365467.98</v>
      </c>
    </row>
    <row r="465" spans="1:7" x14ac:dyDescent="0.25">
      <c r="A465" s="336">
        <v>536005008</v>
      </c>
      <c r="B465" s="30">
        <f t="shared" si="7"/>
        <v>9</v>
      </c>
      <c r="C465" s="343" t="s">
        <v>38</v>
      </c>
      <c r="D465" s="340">
        <v>0</v>
      </c>
      <c r="E465" s="340">
        <v>365467.98</v>
      </c>
      <c r="F465" s="340">
        <v>0</v>
      </c>
      <c r="G465" s="340">
        <v>365467.98</v>
      </c>
    </row>
    <row r="466" spans="1:7" x14ac:dyDescent="0.25">
      <c r="A466" s="336">
        <v>536006</v>
      </c>
      <c r="B466" s="30">
        <f t="shared" si="7"/>
        <v>6</v>
      </c>
      <c r="C466" s="343" t="s">
        <v>39</v>
      </c>
      <c r="D466" s="340">
        <v>0</v>
      </c>
      <c r="E466" s="340">
        <v>44078521.340000004</v>
      </c>
      <c r="F466" s="340">
        <v>0</v>
      </c>
      <c r="G466" s="340">
        <v>44078521.340000004</v>
      </c>
    </row>
    <row r="467" spans="1:7" x14ac:dyDescent="0.25">
      <c r="A467" s="336">
        <v>536006001</v>
      </c>
      <c r="B467" s="30">
        <f t="shared" si="7"/>
        <v>9</v>
      </c>
      <c r="C467" s="343" t="s">
        <v>40</v>
      </c>
      <c r="D467" s="340">
        <v>0</v>
      </c>
      <c r="E467" s="340">
        <v>28733469.789999999</v>
      </c>
      <c r="F467" s="340">
        <v>0</v>
      </c>
      <c r="G467" s="340">
        <v>28733469.789999999</v>
      </c>
    </row>
    <row r="468" spans="1:7" x14ac:dyDescent="0.25">
      <c r="A468" s="336">
        <v>536006002</v>
      </c>
      <c r="B468" s="30">
        <f t="shared" si="7"/>
        <v>9</v>
      </c>
      <c r="C468" s="343" t="s">
        <v>41</v>
      </c>
      <c r="D468" s="340">
        <v>0</v>
      </c>
      <c r="E468" s="340">
        <v>15230240.98</v>
      </c>
      <c r="F468" s="340">
        <v>0</v>
      </c>
      <c r="G468" s="340">
        <v>15230240.98</v>
      </c>
    </row>
    <row r="469" spans="1:7" x14ac:dyDescent="0.25">
      <c r="A469" s="336">
        <v>536006004</v>
      </c>
      <c r="B469" s="30">
        <f t="shared" si="7"/>
        <v>9</v>
      </c>
      <c r="C469" s="343" t="s">
        <v>52</v>
      </c>
      <c r="D469" s="340">
        <v>0</v>
      </c>
      <c r="E469" s="340">
        <v>114810.57</v>
      </c>
      <c r="F469" s="340">
        <v>0</v>
      </c>
      <c r="G469" s="340">
        <v>114810.57</v>
      </c>
    </row>
    <row r="470" spans="1:7" x14ac:dyDescent="0.25">
      <c r="A470" s="336">
        <v>536007</v>
      </c>
      <c r="B470" s="30">
        <f t="shared" si="7"/>
        <v>6</v>
      </c>
      <c r="C470" s="343" t="s">
        <v>42</v>
      </c>
      <c r="D470" s="340">
        <v>0</v>
      </c>
      <c r="E470" s="340">
        <v>367972446.54000002</v>
      </c>
      <c r="F470" s="340">
        <v>0</v>
      </c>
      <c r="G470" s="340">
        <v>367972446.54000002</v>
      </c>
    </row>
    <row r="471" spans="1:7" x14ac:dyDescent="0.25">
      <c r="A471" s="336">
        <v>536007001</v>
      </c>
      <c r="B471" s="30">
        <f t="shared" si="7"/>
        <v>9</v>
      </c>
      <c r="C471" s="343" t="s">
        <v>43</v>
      </c>
      <c r="D471" s="340">
        <v>0</v>
      </c>
      <c r="E471" s="340">
        <v>162373681.63999999</v>
      </c>
      <c r="F471" s="340">
        <v>0</v>
      </c>
      <c r="G471" s="340">
        <v>162373681.63999999</v>
      </c>
    </row>
    <row r="472" spans="1:7" x14ac:dyDescent="0.25">
      <c r="A472" s="336">
        <v>536007002</v>
      </c>
      <c r="B472" s="30">
        <f t="shared" si="7"/>
        <v>9</v>
      </c>
      <c r="C472" s="343" t="s">
        <v>44</v>
      </c>
      <c r="D472" s="340">
        <v>0</v>
      </c>
      <c r="E472" s="340">
        <v>157913976.12</v>
      </c>
      <c r="F472" s="340">
        <v>0</v>
      </c>
      <c r="G472" s="340">
        <v>157913976.12</v>
      </c>
    </row>
    <row r="473" spans="1:7" x14ac:dyDescent="0.25">
      <c r="A473" s="336">
        <v>536007003</v>
      </c>
      <c r="B473" s="30">
        <f t="shared" si="7"/>
        <v>9</v>
      </c>
      <c r="C473" s="343" t="s">
        <v>45</v>
      </c>
      <c r="D473" s="340">
        <v>0</v>
      </c>
      <c r="E473" s="340">
        <v>1874395.92</v>
      </c>
      <c r="F473" s="340">
        <v>0</v>
      </c>
      <c r="G473" s="340">
        <v>1874395.92</v>
      </c>
    </row>
    <row r="474" spans="1:7" x14ac:dyDescent="0.25">
      <c r="A474" s="336">
        <v>536007007</v>
      </c>
      <c r="B474" s="30">
        <f t="shared" si="7"/>
        <v>9</v>
      </c>
      <c r="C474" s="343" t="s">
        <v>46</v>
      </c>
      <c r="D474" s="340">
        <v>0</v>
      </c>
      <c r="E474" s="340">
        <v>45810392.859999999</v>
      </c>
      <c r="F474" s="340">
        <v>0</v>
      </c>
      <c r="G474" s="340">
        <v>45810392.859999999</v>
      </c>
    </row>
    <row r="475" spans="1:7" x14ac:dyDescent="0.25">
      <c r="A475" s="336">
        <v>536008</v>
      </c>
      <c r="B475" s="30">
        <f t="shared" si="7"/>
        <v>6</v>
      </c>
      <c r="C475" s="343" t="s">
        <v>47</v>
      </c>
      <c r="D475" s="340">
        <v>0</v>
      </c>
      <c r="E475" s="340">
        <v>11748438.6</v>
      </c>
      <c r="F475" s="340">
        <v>0</v>
      </c>
      <c r="G475" s="340">
        <v>11748438.6</v>
      </c>
    </row>
    <row r="476" spans="1:7" x14ac:dyDescent="0.25">
      <c r="A476" s="336">
        <v>536008002</v>
      </c>
      <c r="B476" s="30">
        <f t="shared" si="7"/>
        <v>9</v>
      </c>
      <c r="C476" s="343" t="s">
        <v>48</v>
      </c>
      <c r="D476" s="340">
        <v>0</v>
      </c>
      <c r="E476" s="340">
        <v>10258181.43</v>
      </c>
      <c r="F476" s="340">
        <v>0</v>
      </c>
      <c r="G476" s="340">
        <v>10258181.43</v>
      </c>
    </row>
    <row r="477" spans="1:7" x14ac:dyDescent="0.25">
      <c r="A477" s="336">
        <v>536008006</v>
      </c>
      <c r="B477" s="30">
        <f t="shared" si="7"/>
        <v>9</v>
      </c>
      <c r="C477" s="343" t="s">
        <v>65</v>
      </c>
      <c r="D477" s="340">
        <v>0</v>
      </c>
      <c r="E477" s="340">
        <v>1490257.17</v>
      </c>
      <c r="F477" s="340">
        <v>0</v>
      </c>
      <c r="G477" s="340">
        <v>1490257.17</v>
      </c>
    </row>
    <row r="478" spans="1:7" x14ac:dyDescent="0.25">
      <c r="A478" s="336">
        <v>536009</v>
      </c>
      <c r="B478" s="30">
        <f t="shared" si="7"/>
        <v>6</v>
      </c>
      <c r="C478" s="343" t="s">
        <v>53</v>
      </c>
      <c r="D478" s="340">
        <v>0</v>
      </c>
      <c r="E478" s="340">
        <v>194194.8</v>
      </c>
      <c r="F478" s="340">
        <v>0</v>
      </c>
      <c r="G478" s="340">
        <v>194194.8</v>
      </c>
    </row>
    <row r="479" spans="1:7" x14ac:dyDescent="0.25">
      <c r="A479" s="336">
        <v>536009002</v>
      </c>
      <c r="B479" s="30">
        <f t="shared" si="7"/>
        <v>9</v>
      </c>
      <c r="C479" s="343" t="s">
        <v>54</v>
      </c>
      <c r="D479" s="340">
        <v>0</v>
      </c>
      <c r="E479" s="340">
        <v>194194.8</v>
      </c>
      <c r="F479" s="340">
        <v>0</v>
      </c>
      <c r="G479" s="340">
        <v>194194.8</v>
      </c>
    </row>
    <row r="480" spans="1:7" x14ac:dyDescent="0.25">
      <c r="A480" s="336">
        <v>536013</v>
      </c>
      <c r="B480" s="30">
        <f t="shared" si="7"/>
        <v>6</v>
      </c>
      <c r="C480" s="343" t="s">
        <v>74</v>
      </c>
      <c r="D480" s="340">
        <v>0</v>
      </c>
      <c r="E480" s="340">
        <v>432635.53</v>
      </c>
      <c r="F480" s="340">
        <v>0</v>
      </c>
      <c r="G480" s="340">
        <v>432635.53</v>
      </c>
    </row>
    <row r="481" spans="1:7" x14ac:dyDescent="0.25">
      <c r="A481" s="336">
        <v>536013003</v>
      </c>
      <c r="B481" s="30">
        <f t="shared" si="7"/>
        <v>9</v>
      </c>
      <c r="C481" s="343" t="s">
        <v>39</v>
      </c>
      <c r="D481" s="340">
        <v>0</v>
      </c>
      <c r="E481" s="340">
        <v>431610.81</v>
      </c>
      <c r="F481" s="340">
        <v>0</v>
      </c>
      <c r="G481" s="340">
        <v>431610.81</v>
      </c>
    </row>
    <row r="482" spans="1:7" x14ac:dyDescent="0.25">
      <c r="A482" s="336">
        <v>536013004</v>
      </c>
      <c r="B482" s="30">
        <f t="shared" si="7"/>
        <v>9</v>
      </c>
      <c r="C482" s="343" t="s">
        <v>42</v>
      </c>
      <c r="D482" s="340">
        <v>0</v>
      </c>
      <c r="E482" s="340">
        <v>1024.72</v>
      </c>
      <c r="F482" s="340">
        <v>0</v>
      </c>
      <c r="G482" s="340">
        <v>1024.72</v>
      </c>
    </row>
    <row r="483" spans="1:7" x14ac:dyDescent="0.25">
      <c r="A483" s="336">
        <v>536015</v>
      </c>
      <c r="B483" s="30">
        <f t="shared" si="7"/>
        <v>6</v>
      </c>
      <c r="C483" s="343" t="s">
        <v>81</v>
      </c>
      <c r="D483" s="340">
        <v>0</v>
      </c>
      <c r="E483" s="340">
        <v>62839336.060000002</v>
      </c>
      <c r="F483" s="340">
        <v>0</v>
      </c>
      <c r="G483" s="340">
        <v>62839336.060000002</v>
      </c>
    </row>
    <row r="484" spans="1:7" x14ac:dyDescent="0.25">
      <c r="A484" s="336">
        <v>536015005</v>
      </c>
      <c r="B484" s="30">
        <f t="shared" si="7"/>
        <v>9</v>
      </c>
      <c r="C484" s="343" t="s">
        <v>72</v>
      </c>
      <c r="D484" s="340">
        <v>0</v>
      </c>
      <c r="E484" s="340">
        <v>186459.3</v>
      </c>
      <c r="F484" s="340">
        <v>0</v>
      </c>
      <c r="G484" s="340">
        <v>186459.3</v>
      </c>
    </row>
    <row r="485" spans="1:7" x14ac:dyDescent="0.25">
      <c r="A485" s="336">
        <v>536015006</v>
      </c>
      <c r="B485" s="30">
        <f t="shared" si="7"/>
        <v>9</v>
      </c>
      <c r="C485" s="343" t="s">
        <v>34</v>
      </c>
      <c r="D485" s="340">
        <v>0</v>
      </c>
      <c r="E485" s="340">
        <v>14573177.51</v>
      </c>
      <c r="F485" s="340">
        <v>0</v>
      </c>
      <c r="G485" s="340">
        <v>14573177.51</v>
      </c>
    </row>
    <row r="486" spans="1:7" x14ac:dyDescent="0.25">
      <c r="A486" s="336">
        <v>536015007</v>
      </c>
      <c r="B486" s="30">
        <f t="shared" si="7"/>
        <v>9</v>
      </c>
      <c r="C486" s="343" t="s">
        <v>37</v>
      </c>
      <c r="D486" s="340">
        <v>0</v>
      </c>
      <c r="E486" s="340">
        <v>41876.76</v>
      </c>
      <c r="F486" s="340">
        <v>0</v>
      </c>
      <c r="G486" s="340">
        <v>41876.76</v>
      </c>
    </row>
    <row r="487" spans="1:7" x14ac:dyDescent="0.25">
      <c r="A487" s="336">
        <v>536015008</v>
      </c>
      <c r="B487" s="30">
        <f t="shared" si="7"/>
        <v>9</v>
      </c>
      <c r="C487" s="343" t="s">
        <v>39</v>
      </c>
      <c r="D487" s="340">
        <v>0</v>
      </c>
      <c r="E487" s="340">
        <v>3367585.3</v>
      </c>
      <c r="F487" s="340">
        <v>0</v>
      </c>
      <c r="G487" s="340">
        <v>3367585.3</v>
      </c>
    </row>
    <row r="488" spans="1:7" x14ac:dyDescent="0.25">
      <c r="A488" s="336">
        <v>536015009</v>
      </c>
      <c r="B488" s="30">
        <f t="shared" si="7"/>
        <v>9</v>
      </c>
      <c r="C488" s="343" t="s">
        <v>42</v>
      </c>
      <c r="D488" s="340">
        <v>0</v>
      </c>
      <c r="E488" s="340">
        <v>35279450.280000001</v>
      </c>
      <c r="F488" s="340">
        <v>0</v>
      </c>
      <c r="G488" s="340">
        <v>35279450.280000001</v>
      </c>
    </row>
    <row r="489" spans="1:7" x14ac:dyDescent="0.25">
      <c r="A489" s="336">
        <v>536015010</v>
      </c>
      <c r="B489" s="30">
        <f t="shared" si="7"/>
        <v>9</v>
      </c>
      <c r="C489" s="343" t="s">
        <v>47</v>
      </c>
      <c r="D489" s="340">
        <v>0</v>
      </c>
      <c r="E489" s="340">
        <v>9390786.9100000001</v>
      </c>
      <c r="F489" s="340">
        <v>0</v>
      </c>
      <c r="G489" s="340">
        <v>9390786.9100000001</v>
      </c>
    </row>
    <row r="490" spans="1:7" x14ac:dyDescent="0.25">
      <c r="A490" s="336">
        <v>536016</v>
      </c>
      <c r="B490" s="30">
        <f t="shared" si="7"/>
        <v>6</v>
      </c>
      <c r="C490" s="343" t="s">
        <v>487</v>
      </c>
      <c r="D490" s="340">
        <v>0</v>
      </c>
      <c r="E490" s="340">
        <v>1465548.54</v>
      </c>
      <c r="F490" s="340">
        <v>0</v>
      </c>
      <c r="G490" s="340">
        <v>1465548.54</v>
      </c>
    </row>
    <row r="491" spans="1:7" x14ac:dyDescent="0.25">
      <c r="A491" s="336">
        <v>536016003</v>
      </c>
      <c r="B491" s="30">
        <f t="shared" si="7"/>
        <v>9</v>
      </c>
      <c r="C491" s="343" t="s">
        <v>50</v>
      </c>
      <c r="D491" s="340">
        <v>0</v>
      </c>
      <c r="E491" s="340">
        <v>1465548.54</v>
      </c>
      <c r="F491" s="340">
        <v>0</v>
      </c>
      <c r="G491" s="340">
        <v>1465548.54</v>
      </c>
    </row>
    <row r="492" spans="1:7" x14ac:dyDescent="0.25">
      <c r="A492" s="336">
        <v>5366</v>
      </c>
      <c r="B492" s="30">
        <f t="shared" si="7"/>
        <v>4</v>
      </c>
      <c r="C492" s="343" t="s">
        <v>230</v>
      </c>
      <c r="D492" s="340">
        <v>0</v>
      </c>
      <c r="E492" s="340">
        <v>1579211356.72</v>
      </c>
      <c r="F492" s="340">
        <v>787198.01</v>
      </c>
      <c r="G492" s="340">
        <v>1578424158.71</v>
      </c>
    </row>
    <row r="493" spans="1:7" x14ac:dyDescent="0.25">
      <c r="A493" s="336">
        <v>536605</v>
      </c>
      <c r="B493" s="30">
        <f t="shared" si="7"/>
        <v>6</v>
      </c>
      <c r="C493" s="343" t="s">
        <v>90</v>
      </c>
      <c r="D493" s="340">
        <v>0</v>
      </c>
      <c r="E493" s="340">
        <v>1579211356.72</v>
      </c>
      <c r="F493" s="340">
        <v>787198.01</v>
      </c>
      <c r="G493" s="340">
        <v>1578424158.71</v>
      </c>
    </row>
    <row r="494" spans="1:7" x14ac:dyDescent="0.25">
      <c r="A494" s="336">
        <v>536605001</v>
      </c>
      <c r="B494" s="30">
        <f t="shared" si="7"/>
        <v>9</v>
      </c>
      <c r="C494" s="343" t="s">
        <v>90</v>
      </c>
      <c r="D494" s="340">
        <v>0</v>
      </c>
      <c r="E494" s="340">
        <v>1579211356.72</v>
      </c>
      <c r="F494" s="340">
        <v>787198.01</v>
      </c>
      <c r="G494" s="340">
        <v>1578424158.71</v>
      </c>
    </row>
    <row r="495" spans="1:7" x14ac:dyDescent="0.25">
      <c r="A495" s="336">
        <v>5368</v>
      </c>
      <c r="B495" s="30">
        <f t="shared" si="7"/>
        <v>4</v>
      </c>
      <c r="C495" s="343" t="s">
        <v>410</v>
      </c>
      <c r="D495" s="340">
        <v>0</v>
      </c>
      <c r="E495" s="340">
        <v>7857042791.7600002</v>
      </c>
      <c r="F495" s="340">
        <v>965704227.52999997</v>
      </c>
      <c r="G495" s="340">
        <v>6891338564.2299995</v>
      </c>
    </row>
    <row r="496" spans="1:7" x14ac:dyDescent="0.25">
      <c r="A496" s="336">
        <v>536803</v>
      </c>
      <c r="B496" s="30">
        <f t="shared" si="7"/>
        <v>6</v>
      </c>
      <c r="C496" s="343" t="s">
        <v>174</v>
      </c>
      <c r="D496" s="340">
        <v>0</v>
      </c>
      <c r="E496" s="340">
        <v>7857042791.7600002</v>
      </c>
      <c r="F496" s="340">
        <v>965704227.52999997</v>
      </c>
      <c r="G496" s="340">
        <v>6891338564.2299995</v>
      </c>
    </row>
    <row r="497" spans="1:7" x14ac:dyDescent="0.25">
      <c r="A497" s="336">
        <v>536803001</v>
      </c>
      <c r="B497" s="30">
        <f t="shared" si="7"/>
        <v>9</v>
      </c>
      <c r="C497" s="343" t="s">
        <v>174</v>
      </c>
      <c r="D497" s="340">
        <v>0</v>
      </c>
      <c r="E497" s="340">
        <v>7857042791.7600002</v>
      </c>
      <c r="F497" s="340">
        <v>965704227.52999997</v>
      </c>
      <c r="G497" s="340">
        <v>6891338564.2299995</v>
      </c>
    </row>
    <row r="498" spans="1:7" x14ac:dyDescent="0.25">
      <c r="A498" s="336">
        <v>57</v>
      </c>
      <c r="B498" s="30">
        <f t="shared" si="7"/>
        <v>2</v>
      </c>
      <c r="C498" s="343" t="s">
        <v>196</v>
      </c>
      <c r="D498" s="340">
        <v>0</v>
      </c>
      <c r="E498" s="340">
        <v>192138061</v>
      </c>
      <c r="F498" s="340">
        <v>103316</v>
      </c>
      <c r="G498" s="340">
        <v>192034745</v>
      </c>
    </row>
    <row r="499" spans="1:7" x14ac:dyDescent="0.25">
      <c r="A499" s="336">
        <v>5720</v>
      </c>
      <c r="B499" s="30">
        <f t="shared" si="7"/>
        <v>4</v>
      </c>
      <c r="C499" s="343" t="s">
        <v>231</v>
      </c>
      <c r="D499" s="340">
        <v>0</v>
      </c>
      <c r="E499" s="340">
        <v>192138061</v>
      </c>
      <c r="F499" s="340">
        <v>103316</v>
      </c>
      <c r="G499" s="340">
        <v>192034745</v>
      </c>
    </row>
    <row r="500" spans="1:7" x14ac:dyDescent="0.25">
      <c r="A500" s="336">
        <v>572080</v>
      </c>
      <c r="B500" s="30">
        <f t="shared" si="7"/>
        <v>6</v>
      </c>
      <c r="C500" s="343" t="s">
        <v>232</v>
      </c>
      <c r="D500" s="340">
        <v>0</v>
      </c>
      <c r="E500" s="340">
        <v>192138061</v>
      </c>
      <c r="F500" s="340">
        <v>103316</v>
      </c>
      <c r="G500" s="340">
        <v>192034745</v>
      </c>
    </row>
    <row r="501" spans="1:7" x14ac:dyDescent="0.25">
      <c r="A501" s="336">
        <v>58</v>
      </c>
      <c r="B501" s="30">
        <f t="shared" si="7"/>
        <v>2</v>
      </c>
      <c r="C501" s="343" t="s">
        <v>234</v>
      </c>
      <c r="D501" s="340">
        <v>0</v>
      </c>
      <c r="E501" s="340">
        <v>80227033.620000005</v>
      </c>
      <c r="F501" s="340">
        <v>8235614.96</v>
      </c>
      <c r="G501" s="340">
        <v>71991418.659999996</v>
      </c>
    </row>
    <row r="502" spans="1:7" x14ac:dyDescent="0.25">
      <c r="A502" s="336">
        <v>5890</v>
      </c>
      <c r="B502" s="30">
        <f t="shared" si="7"/>
        <v>4</v>
      </c>
      <c r="C502" s="343" t="s">
        <v>235</v>
      </c>
      <c r="D502" s="340">
        <v>0</v>
      </c>
      <c r="E502" s="340">
        <v>80227033.620000005</v>
      </c>
      <c r="F502" s="340">
        <v>8235614.96</v>
      </c>
      <c r="G502" s="340">
        <v>71991418.659999996</v>
      </c>
    </row>
    <row r="503" spans="1:7" x14ac:dyDescent="0.25">
      <c r="A503" s="336">
        <v>589017</v>
      </c>
      <c r="B503" s="30">
        <f t="shared" si="7"/>
        <v>6</v>
      </c>
      <c r="C503" s="343" t="s">
        <v>409</v>
      </c>
      <c r="D503" s="340">
        <v>0</v>
      </c>
      <c r="E503" s="340">
        <v>32508203.98</v>
      </c>
      <c r="F503" s="340">
        <v>8234569.96</v>
      </c>
      <c r="G503" s="340">
        <v>24273634.02</v>
      </c>
    </row>
    <row r="504" spans="1:7" x14ac:dyDescent="0.25">
      <c r="A504" s="336">
        <v>589017001</v>
      </c>
      <c r="B504" s="30">
        <f t="shared" si="7"/>
        <v>9</v>
      </c>
      <c r="C504" s="343" t="s">
        <v>409</v>
      </c>
      <c r="D504" s="340">
        <v>0</v>
      </c>
      <c r="E504" s="340">
        <v>32508203.98</v>
      </c>
      <c r="F504" s="340">
        <v>8234569.96</v>
      </c>
      <c r="G504" s="340">
        <v>24273634.02</v>
      </c>
    </row>
    <row r="505" spans="1:7" x14ac:dyDescent="0.25">
      <c r="A505" s="336">
        <v>589023</v>
      </c>
      <c r="B505" s="30">
        <f t="shared" si="7"/>
        <v>6</v>
      </c>
      <c r="C505" s="343" t="s">
        <v>405</v>
      </c>
      <c r="D505" s="340">
        <v>0</v>
      </c>
      <c r="E505" s="340">
        <v>47712600</v>
      </c>
      <c r="F505" s="340">
        <v>0</v>
      </c>
      <c r="G505" s="340">
        <v>47712600</v>
      </c>
    </row>
    <row r="506" spans="1:7" x14ac:dyDescent="0.25">
      <c r="A506" s="336">
        <v>589023001</v>
      </c>
      <c r="B506" s="30">
        <f t="shared" si="7"/>
        <v>9</v>
      </c>
      <c r="C506" s="343" t="s">
        <v>405</v>
      </c>
      <c r="D506" s="340">
        <v>0</v>
      </c>
      <c r="E506" s="340">
        <v>47712600</v>
      </c>
      <c r="F506" s="340">
        <v>0</v>
      </c>
      <c r="G506" s="340">
        <v>47712600</v>
      </c>
    </row>
    <row r="507" spans="1:7" x14ac:dyDescent="0.25">
      <c r="A507" s="336">
        <v>589090</v>
      </c>
      <c r="B507" s="30">
        <f t="shared" si="7"/>
        <v>6</v>
      </c>
      <c r="C507" s="343" t="s">
        <v>236</v>
      </c>
      <c r="D507" s="340">
        <v>0</v>
      </c>
      <c r="E507" s="340">
        <v>6229.64</v>
      </c>
      <c r="F507" s="340">
        <v>1045</v>
      </c>
      <c r="G507" s="340">
        <v>5184.6400000000003</v>
      </c>
    </row>
    <row r="508" spans="1:7" x14ac:dyDescent="0.25">
      <c r="A508" s="336">
        <v>589090002</v>
      </c>
      <c r="B508" s="30">
        <f t="shared" si="7"/>
        <v>9</v>
      </c>
      <c r="C508" s="343" t="s">
        <v>206</v>
      </c>
      <c r="D508" s="340">
        <v>0</v>
      </c>
      <c r="E508" s="340">
        <v>6229.64</v>
      </c>
      <c r="F508" s="340">
        <v>1045</v>
      </c>
      <c r="G508" s="340">
        <v>5184.6400000000003</v>
      </c>
    </row>
    <row r="509" spans="1:7" x14ac:dyDescent="0.25">
      <c r="A509" s="336" t="s">
        <v>237</v>
      </c>
      <c r="B509" s="30">
        <f t="shared" si="7"/>
        <v>1</v>
      </c>
      <c r="C509" s="343" t="s">
        <v>238</v>
      </c>
      <c r="D509" s="340">
        <v>0</v>
      </c>
      <c r="E509" s="340">
        <v>251192657.75</v>
      </c>
      <c r="F509" s="340">
        <v>251192657.75</v>
      </c>
      <c r="G509" s="340">
        <v>0</v>
      </c>
    </row>
    <row r="510" spans="1:7" x14ac:dyDescent="0.25">
      <c r="A510" s="336">
        <v>83</v>
      </c>
      <c r="B510" s="30">
        <f t="shared" si="7"/>
        <v>2</v>
      </c>
      <c r="C510" s="343" t="s">
        <v>240</v>
      </c>
      <c r="D510" s="340">
        <v>14925889049.23</v>
      </c>
      <c r="E510" s="340">
        <v>170686913.40000001</v>
      </c>
      <c r="F510" s="340">
        <v>80505744.349999994</v>
      </c>
      <c r="G510" s="340">
        <v>15016070218.280001</v>
      </c>
    </row>
    <row r="511" spans="1:7" x14ac:dyDescent="0.25">
      <c r="A511" s="336">
        <v>8315</v>
      </c>
      <c r="B511" s="30">
        <f t="shared" si="7"/>
        <v>4</v>
      </c>
      <c r="C511" s="343" t="s">
        <v>241</v>
      </c>
      <c r="D511" s="340">
        <v>9795324499.4300003</v>
      </c>
      <c r="E511" s="340">
        <v>0</v>
      </c>
      <c r="F511" s="340">
        <v>0</v>
      </c>
      <c r="G511" s="340">
        <v>9795324499.4300003</v>
      </c>
    </row>
    <row r="512" spans="1:7" x14ac:dyDescent="0.25">
      <c r="A512" s="336">
        <v>831510</v>
      </c>
      <c r="B512" s="30">
        <f t="shared" si="7"/>
        <v>6</v>
      </c>
      <c r="C512" s="343" t="s">
        <v>189</v>
      </c>
      <c r="D512" s="340">
        <v>9795324499.4300003</v>
      </c>
      <c r="E512" s="340">
        <v>0</v>
      </c>
      <c r="F512" s="340">
        <v>0</v>
      </c>
      <c r="G512" s="340">
        <v>9795324499.4300003</v>
      </c>
    </row>
    <row r="513" spans="1:7" x14ac:dyDescent="0.25">
      <c r="A513" s="336">
        <v>831510001</v>
      </c>
      <c r="B513" s="30">
        <f t="shared" si="7"/>
        <v>9</v>
      </c>
      <c r="C513" s="343" t="s">
        <v>189</v>
      </c>
      <c r="D513" s="340">
        <v>9795324499.4300003</v>
      </c>
      <c r="E513" s="340">
        <v>0</v>
      </c>
      <c r="F513" s="340">
        <v>0</v>
      </c>
      <c r="G513" s="340">
        <v>9795324499.4300003</v>
      </c>
    </row>
    <row r="514" spans="1:7" x14ac:dyDescent="0.25">
      <c r="A514" s="336">
        <v>8347</v>
      </c>
      <c r="B514" s="30">
        <f t="shared" si="7"/>
        <v>4</v>
      </c>
      <c r="C514" s="343" t="s">
        <v>242</v>
      </c>
      <c r="D514" s="340">
        <v>170701388.38999999</v>
      </c>
      <c r="E514" s="340">
        <v>0</v>
      </c>
      <c r="F514" s="340">
        <v>0</v>
      </c>
      <c r="G514" s="340">
        <v>170701388.38999999</v>
      </c>
    </row>
    <row r="515" spans="1:7" x14ac:dyDescent="0.25">
      <c r="A515" s="336">
        <v>834704</v>
      </c>
      <c r="B515" s="30">
        <f t="shared" si="7"/>
        <v>6</v>
      </c>
      <c r="C515" s="343" t="s">
        <v>189</v>
      </c>
      <c r="D515" s="340">
        <v>170701388.38999999</v>
      </c>
      <c r="E515" s="340">
        <v>0</v>
      </c>
      <c r="F515" s="340">
        <v>0</v>
      </c>
      <c r="G515" s="340">
        <v>170701388.38999999</v>
      </c>
    </row>
    <row r="516" spans="1:7" x14ac:dyDescent="0.25">
      <c r="A516" s="336">
        <v>834704001</v>
      </c>
      <c r="B516" s="30">
        <f t="shared" si="7"/>
        <v>9</v>
      </c>
      <c r="C516" s="343" t="s">
        <v>189</v>
      </c>
      <c r="D516" s="340">
        <v>170701388.38999999</v>
      </c>
      <c r="E516" s="340">
        <v>0</v>
      </c>
      <c r="F516" s="340">
        <v>0</v>
      </c>
      <c r="G516" s="340">
        <v>170701388.38999999</v>
      </c>
    </row>
    <row r="517" spans="1:7" x14ac:dyDescent="0.25">
      <c r="A517" s="336">
        <v>8361</v>
      </c>
      <c r="B517" s="30">
        <f t="shared" si="7"/>
        <v>4</v>
      </c>
      <c r="C517" s="343" t="s">
        <v>243</v>
      </c>
      <c r="D517" s="340">
        <v>4045371254.1599998</v>
      </c>
      <c r="E517" s="340">
        <v>0</v>
      </c>
      <c r="F517" s="340">
        <v>0</v>
      </c>
      <c r="G517" s="340">
        <v>4045371254.1599998</v>
      </c>
    </row>
    <row r="518" spans="1:7" x14ac:dyDescent="0.25">
      <c r="A518" s="336">
        <v>836101</v>
      </c>
      <c r="B518" s="30">
        <f t="shared" si="7"/>
        <v>6</v>
      </c>
      <c r="C518" s="343" t="s">
        <v>244</v>
      </c>
      <c r="D518" s="340">
        <v>4045371254.1599998</v>
      </c>
      <c r="E518" s="340">
        <v>0</v>
      </c>
      <c r="F518" s="340">
        <v>0</v>
      </c>
      <c r="G518" s="340">
        <v>4045371254.1599998</v>
      </c>
    </row>
    <row r="519" spans="1:7" x14ac:dyDescent="0.25">
      <c r="A519" s="336">
        <v>836101001</v>
      </c>
      <c r="B519" s="30">
        <f t="shared" si="7"/>
        <v>9</v>
      </c>
      <c r="C519" s="343" t="s">
        <v>244</v>
      </c>
      <c r="D519" s="340">
        <v>4045371254.1599998</v>
      </c>
      <c r="E519" s="340">
        <v>0</v>
      </c>
      <c r="F519" s="340">
        <v>0</v>
      </c>
      <c r="G519" s="340">
        <v>4045371254.1599998</v>
      </c>
    </row>
    <row r="520" spans="1:7" x14ac:dyDescent="0.25">
      <c r="A520" s="336">
        <v>8374</v>
      </c>
      <c r="B520" s="30">
        <f t="shared" si="7"/>
        <v>4</v>
      </c>
      <c r="C520" s="343" t="s">
        <v>460</v>
      </c>
      <c r="D520" s="340">
        <v>820750346.25</v>
      </c>
      <c r="E520" s="340">
        <v>170686913.40000001</v>
      </c>
      <c r="F520" s="340">
        <v>80505744.349999994</v>
      </c>
      <c r="G520" s="340">
        <v>910931515.29999995</v>
      </c>
    </row>
    <row r="521" spans="1:7" x14ac:dyDescent="0.25">
      <c r="A521" s="336">
        <v>837490</v>
      </c>
      <c r="B521" s="30">
        <f t="shared" si="7"/>
        <v>6</v>
      </c>
      <c r="C521" s="343" t="s">
        <v>459</v>
      </c>
      <c r="D521" s="340">
        <v>820750346.25</v>
      </c>
      <c r="E521" s="340">
        <v>170686913.40000001</v>
      </c>
      <c r="F521" s="340">
        <v>80505744.349999994</v>
      </c>
      <c r="G521" s="340">
        <v>910931515.29999995</v>
      </c>
    </row>
    <row r="522" spans="1:7" x14ac:dyDescent="0.25">
      <c r="A522" s="336">
        <v>837490001</v>
      </c>
      <c r="B522" s="30">
        <f t="shared" ref="B522:B559" si="8">LEN(A522)</f>
        <v>9</v>
      </c>
      <c r="C522" s="343" t="s">
        <v>459</v>
      </c>
      <c r="D522" s="340">
        <v>820750346.25</v>
      </c>
      <c r="E522" s="340">
        <v>170686913.40000001</v>
      </c>
      <c r="F522" s="340">
        <v>80505744.349999994</v>
      </c>
      <c r="G522" s="340">
        <v>910931515.29999995</v>
      </c>
    </row>
    <row r="523" spans="1:7" x14ac:dyDescent="0.25">
      <c r="A523" s="336">
        <v>8390</v>
      </c>
      <c r="B523" s="30">
        <f t="shared" si="8"/>
        <v>4</v>
      </c>
      <c r="C523" s="343" t="s">
        <v>398</v>
      </c>
      <c r="D523" s="340">
        <v>93741561</v>
      </c>
      <c r="E523" s="340">
        <v>0</v>
      </c>
      <c r="F523" s="340">
        <v>0</v>
      </c>
      <c r="G523" s="340">
        <v>93741561</v>
      </c>
    </row>
    <row r="524" spans="1:7" x14ac:dyDescent="0.25">
      <c r="A524" s="336">
        <v>839090</v>
      </c>
      <c r="B524" s="30">
        <f t="shared" si="8"/>
        <v>6</v>
      </c>
      <c r="C524" s="343" t="s">
        <v>399</v>
      </c>
      <c r="D524" s="340">
        <v>93741561</v>
      </c>
      <c r="E524" s="340">
        <v>0</v>
      </c>
      <c r="F524" s="340">
        <v>0</v>
      </c>
      <c r="G524" s="340">
        <v>93741561</v>
      </c>
    </row>
    <row r="525" spans="1:7" x14ac:dyDescent="0.25">
      <c r="A525" s="336">
        <v>839090001</v>
      </c>
      <c r="B525" s="30">
        <f t="shared" si="8"/>
        <v>9</v>
      </c>
      <c r="C525" s="343" t="s">
        <v>399</v>
      </c>
      <c r="D525" s="340">
        <v>93741561</v>
      </c>
      <c r="E525" s="340">
        <v>0</v>
      </c>
      <c r="F525" s="340">
        <v>0</v>
      </c>
      <c r="G525" s="340">
        <v>93741561</v>
      </c>
    </row>
    <row r="526" spans="1:7" x14ac:dyDescent="0.25">
      <c r="A526" s="336">
        <v>89</v>
      </c>
      <c r="B526" s="30">
        <f t="shared" si="8"/>
        <v>2</v>
      </c>
      <c r="C526" s="343" t="s">
        <v>245</v>
      </c>
      <c r="D526" s="340">
        <v>-14925889049.23</v>
      </c>
      <c r="E526" s="340">
        <v>80505744.349999994</v>
      </c>
      <c r="F526" s="340">
        <v>170686913.40000001</v>
      </c>
      <c r="G526" s="340">
        <v>-15016070218.280001</v>
      </c>
    </row>
    <row r="527" spans="1:7" x14ac:dyDescent="0.25">
      <c r="A527" s="336">
        <v>8915</v>
      </c>
      <c r="B527" s="30">
        <f t="shared" si="8"/>
        <v>4</v>
      </c>
      <c r="C527" s="343" t="s">
        <v>247</v>
      </c>
      <c r="D527" s="340">
        <v>-14925889049.23</v>
      </c>
      <c r="E527" s="340">
        <v>80505744.349999994</v>
      </c>
      <c r="F527" s="340">
        <v>170686913.40000001</v>
      </c>
      <c r="G527" s="340">
        <v>-15016070218.280001</v>
      </c>
    </row>
    <row r="528" spans="1:7" x14ac:dyDescent="0.25">
      <c r="A528" s="336">
        <v>891506</v>
      </c>
      <c r="B528" s="30">
        <f t="shared" si="8"/>
        <v>6</v>
      </c>
      <c r="C528" s="343" t="s">
        <v>248</v>
      </c>
      <c r="D528" s="340">
        <v>-9795324499.4300003</v>
      </c>
      <c r="E528" s="340">
        <v>0</v>
      </c>
      <c r="F528" s="340">
        <v>0</v>
      </c>
      <c r="G528" s="340">
        <v>-9795324499.4300003</v>
      </c>
    </row>
    <row r="529" spans="1:7" x14ac:dyDescent="0.25">
      <c r="A529" s="336">
        <v>891506001</v>
      </c>
      <c r="B529" s="30">
        <f t="shared" si="8"/>
        <v>9</v>
      </c>
      <c r="C529" s="343" t="s">
        <v>248</v>
      </c>
      <c r="D529" s="340">
        <v>-9795324499.4300003</v>
      </c>
      <c r="E529" s="340">
        <v>0</v>
      </c>
      <c r="F529" s="340">
        <v>0</v>
      </c>
      <c r="G529" s="340">
        <v>-9795324499.4300003</v>
      </c>
    </row>
    <row r="530" spans="1:7" x14ac:dyDescent="0.25">
      <c r="A530" s="336">
        <v>891518</v>
      </c>
      <c r="B530" s="30">
        <f t="shared" si="8"/>
        <v>6</v>
      </c>
      <c r="C530" s="343" t="s">
        <v>249</v>
      </c>
      <c r="D530" s="340">
        <v>-170701388.38999999</v>
      </c>
      <c r="E530" s="340">
        <v>0</v>
      </c>
      <c r="F530" s="340">
        <v>0</v>
      </c>
      <c r="G530" s="340">
        <v>-170701388.38999999</v>
      </c>
    </row>
    <row r="531" spans="1:7" x14ac:dyDescent="0.25">
      <c r="A531" s="336">
        <v>891518001</v>
      </c>
      <c r="B531" s="30">
        <f t="shared" si="8"/>
        <v>9</v>
      </c>
      <c r="C531" s="343" t="s">
        <v>249</v>
      </c>
      <c r="D531" s="340">
        <v>-170701388.38999999</v>
      </c>
      <c r="E531" s="340">
        <v>0</v>
      </c>
      <c r="F531" s="340">
        <v>0</v>
      </c>
      <c r="G531" s="340">
        <v>-170701388.38999999</v>
      </c>
    </row>
    <row r="532" spans="1:7" x14ac:dyDescent="0.25">
      <c r="A532" s="336">
        <v>891521</v>
      </c>
      <c r="B532" s="30">
        <f t="shared" si="8"/>
        <v>6</v>
      </c>
      <c r="C532" s="343" t="s">
        <v>250</v>
      </c>
      <c r="D532" s="340">
        <v>-4045371254.1599998</v>
      </c>
      <c r="E532" s="340">
        <v>0</v>
      </c>
      <c r="F532" s="340">
        <v>0</v>
      </c>
      <c r="G532" s="340">
        <v>-4045371254.1599998</v>
      </c>
    </row>
    <row r="533" spans="1:7" x14ac:dyDescent="0.25">
      <c r="A533" s="336">
        <v>891521001</v>
      </c>
      <c r="B533" s="30">
        <f t="shared" si="8"/>
        <v>9</v>
      </c>
      <c r="C533" s="343" t="s">
        <v>250</v>
      </c>
      <c r="D533" s="340">
        <v>-4045371254.1599998</v>
      </c>
      <c r="E533" s="340">
        <v>0</v>
      </c>
      <c r="F533" s="340">
        <v>0</v>
      </c>
      <c r="G533" s="340">
        <v>-4045371254.1599998</v>
      </c>
    </row>
    <row r="534" spans="1:7" x14ac:dyDescent="0.25">
      <c r="A534" s="336">
        <v>891574</v>
      </c>
      <c r="B534" s="30">
        <f t="shared" si="8"/>
        <v>6</v>
      </c>
      <c r="C534" s="343" t="s">
        <v>458</v>
      </c>
      <c r="D534" s="340">
        <v>-820750346.25</v>
      </c>
      <c r="E534" s="340">
        <v>80505744.349999994</v>
      </c>
      <c r="F534" s="340">
        <v>170686913.40000001</v>
      </c>
      <c r="G534" s="340">
        <v>-910931515.29999995</v>
      </c>
    </row>
    <row r="535" spans="1:7" x14ac:dyDescent="0.25">
      <c r="A535" s="336">
        <v>891574001</v>
      </c>
      <c r="B535" s="30">
        <f t="shared" si="8"/>
        <v>9</v>
      </c>
      <c r="C535" s="343" t="s">
        <v>458</v>
      </c>
      <c r="D535" s="340">
        <v>-820750346.25</v>
      </c>
      <c r="E535" s="340">
        <v>80505744.349999994</v>
      </c>
      <c r="F535" s="340">
        <v>170686913.40000001</v>
      </c>
      <c r="G535" s="340">
        <v>-910931515.29999995</v>
      </c>
    </row>
    <row r="536" spans="1:7" x14ac:dyDescent="0.25">
      <c r="A536" s="336">
        <v>891590</v>
      </c>
      <c r="B536" s="30">
        <f t="shared" si="8"/>
        <v>6</v>
      </c>
      <c r="C536" s="343" t="s">
        <v>400</v>
      </c>
      <c r="D536" s="340">
        <v>-93741561</v>
      </c>
      <c r="E536" s="340">
        <v>0</v>
      </c>
      <c r="F536" s="340">
        <v>0</v>
      </c>
      <c r="G536" s="340">
        <v>-93741561</v>
      </c>
    </row>
    <row r="537" spans="1:7" x14ac:dyDescent="0.25">
      <c r="A537" s="336">
        <v>891590090</v>
      </c>
      <c r="B537" s="30">
        <f t="shared" si="8"/>
        <v>9</v>
      </c>
      <c r="C537" s="343" t="s">
        <v>399</v>
      </c>
      <c r="D537" s="340">
        <v>-93741561</v>
      </c>
      <c r="E537" s="340">
        <v>0</v>
      </c>
      <c r="F537" s="340">
        <v>0</v>
      </c>
      <c r="G537" s="340">
        <v>-93741561</v>
      </c>
    </row>
    <row r="538" spans="1:7" x14ac:dyDescent="0.25">
      <c r="A538" s="336" t="s">
        <v>251</v>
      </c>
      <c r="B538" s="30">
        <f t="shared" si="8"/>
        <v>1</v>
      </c>
      <c r="C538" s="343" t="s">
        <v>252</v>
      </c>
      <c r="D538" s="340">
        <v>0</v>
      </c>
      <c r="E538" s="340">
        <v>867571118267.06995</v>
      </c>
      <c r="F538" s="340">
        <v>867571118267.06995</v>
      </c>
      <c r="G538" s="340">
        <v>0</v>
      </c>
    </row>
    <row r="539" spans="1:7" x14ac:dyDescent="0.25">
      <c r="A539" s="336">
        <v>91</v>
      </c>
      <c r="B539" s="30">
        <f t="shared" si="8"/>
        <v>2</v>
      </c>
      <c r="C539" s="343" t="s">
        <v>253</v>
      </c>
      <c r="D539" s="340">
        <v>8429669983994.6201</v>
      </c>
      <c r="E539" s="340">
        <v>60393086600.709999</v>
      </c>
      <c r="F539" s="340">
        <v>807178031666.35999</v>
      </c>
      <c r="G539" s="340">
        <v>9176454929060.2695</v>
      </c>
    </row>
    <row r="540" spans="1:7" x14ac:dyDescent="0.25">
      <c r="A540" s="336">
        <v>9120</v>
      </c>
      <c r="B540" s="30">
        <f t="shared" si="8"/>
        <v>4</v>
      </c>
      <c r="C540" s="343" t="s">
        <v>239</v>
      </c>
      <c r="D540" s="340">
        <v>8429669983994.6201</v>
      </c>
      <c r="E540" s="340">
        <v>60393086600.709999</v>
      </c>
      <c r="F540" s="340">
        <v>807178031666.35999</v>
      </c>
      <c r="G540" s="340">
        <v>9176454929060.2695</v>
      </c>
    </row>
    <row r="541" spans="1:7" x14ac:dyDescent="0.25">
      <c r="A541" s="336">
        <v>912004</v>
      </c>
      <c r="B541" s="30">
        <f t="shared" si="8"/>
        <v>6</v>
      </c>
      <c r="C541" s="343" t="s">
        <v>254</v>
      </c>
      <c r="D541" s="340">
        <v>8429669983994.6201</v>
      </c>
      <c r="E541" s="340">
        <v>60393086600.709999</v>
      </c>
      <c r="F541" s="340">
        <v>807178031666.35999</v>
      </c>
      <c r="G541" s="340">
        <v>9176454929060.2695</v>
      </c>
    </row>
    <row r="542" spans="1:7" x14ac:dyDescent="0.25">
      <c r="A542" s="336">
        <v>912004001</v>
      </c>
      <c r="B542" s="30">
        <f t="shared" si="8"/>
        <v>9</v>
      </c>
      <c r="C542" s="343" t="s">
        <v>254</v>
      </c>
      <c r="D542" s="340">
        <v>8429669983994.6201</v>
      </c>
      <c r="E542" s="340">
        <v>60393086600.709999</v>
      </c>
      <c r="F542" s="340">
        <v>807178031666.35999</v>
      </c>
      <c r="G542" s="340">
        <v>9176454929060.2695</v>
      </c>
    </row>
    <row r="543" spans="1:7" x14ac:dyDescent="0.25">
      <c r="A543" s="336">
        <v>93</v>
      </c>
      <c r="B543" s="30">
        <f t="shared" si="8"/>
        <v>2</v>
      </c>
      <c r="C543" s="343" t="s">
        <v>255</v>
      </c>
      <c r="D543" s="340">
        <v>567344987.55999994</v>
      </c>
      <c r="E543" s="340">
        <v>0</v>
      </c>
      <c r="F543" s="340">
        <v>0</v>
      </c>
      <c r="G543" s="340">
        <v>567344987.55999994</v>
      </c>
    </row>
    <row r="544" spans="1:7" x14ac:dyDescent="0.25">
      <c r="A544" s="336">
        <v>9308</v>
      </c>
      <c r="B544" s="30">
        <f t="shared" si="8"/>
        <v>4</v>
      </c>
      <c r="C544" s="343" t="s">
        <v>256</v>
      </c>
      <c r="D544" s="340">
        <v>28560000</v>
      </c>
      <c r="E544" s="340">
        <v>0</v>
      </c>
      <c r="F544" s="340">
        <v>0</v>
      </c>
      <c r="G544" s="340">
        <v>28560000</v>
      </c>
    </row>
    <row r="545" spans="1:7" x14ac:dyDescent="0.25">
      <c r="A545" s="336">
        <v>930806</v>
      </c>
      <c r="B545" s="30">
        <f t="shared" si="8"/>
        <v>6</v>
      </c>
      <c r="C545" s="343" t="s">
        <v>257</v>
      </c>
      <c r="D545" s="340">
        <v>28560000</v>
      </c>
      <c r="E545" s="340">
        <v>0</v>
      </c>
      <c r="F545" s="340">
        <v>0</v>
      </c>
      <c r="G545" s="340">
        <v>28560000</v>
      </c>
    </row>
    <row r="546" spans="1:7" x14ac:dyDescent="0.25">
      <c r="A546" s="336">
        <v>930806001</v>
      </c>
      <c r="B546" s="30">
        <f t="shared" si="8"/>
        <v>9</v>
      </c>
      <c r="C546" s="343" t="s">
        <v>257</v>
      </c>
      <c r="D546" s="340">
        <v>28560000</v>
      </c>
      <c r="E546" s="340">
        <v>0</v>
      </c>
      <c r="F546" s="340">
        <v>0</v>
      </c>
      <c r="G546" s="340">
        <v>28560000</v>
      </c>
    </row>
    <row r="547" spans="1:7" x14ac:dyDescent="0.25">
      <c r="A547" s="336">
        <v>9390</v>
      </c>
      <c r="B547" s="30">
        <f t="shared" si="8"/>
        <v>4</v>
      </c>
      <c r="C547" s="343" t="s">
        <v>258</v>
      </c>
      <c r="D547" s="340">
        <v>538784987.55999994</v>
      </c>
      <c r="E547" s="340">
        <v>0</v>
      </c>
      <c r="F547" s="340">
        <v>0</v>
      </c>
      <c r="G547" s="340">
        <v>538784987.55999994</v>
      </c>
    </row>
    <row r="548" spans="1:7" x14ac:dyDescent="0.25">
      <c r="A548" s="336">
        <v>939090</v>
      </c>
      <c r="B548" s="30">
        <f t="shared" si="8"/>
        <v>6</v>
      </c>
      <c r="C548" s="343" t="s">
        <v>259</v>
      </c>
      <c r="D548" s="340">
        <v>538784987.55999994</v>
      </c>
      <c r="E548" s="340">
        <v>0</v>
      </c>
      <c r="F548" s="340">
        <v>0</v>
      </c>
      <c r="G548" s="340">
        <v>538784987.55999994</v>
      </c>
    </row>
    <row r="549" spans="1:7" x14ac:dyDescent="0.25">
      <c r="A549" s="336">
        <v>939090001</v>
      </c>
      <c r="B549" s="30">
        <f t="shared" si="8"/>
        <v>9</v>
      </c>
      <c r="C549" s="343" t="s">
        <v>259</v>
      </c>
      <c r="D549" s="340">
        <v>538784987.55999994</v>
      </c>
      <c r="E549" s="340">
        <v>0</v>
      </c>
      <c r="F549" s="340">
        <v>0</v>
      </c>
      <c r="G549" s="340">
        <v>538784987.55999994</v>
      </c>
    </row>
    <row r="550" spans="1:7" x14ac:dyDescent="0.25">
      <c r="A550" s="336">
        <v>99</v>
      </c>
      <c r="B550" s="30">
        <f t="shared" si="8"/>
        <v>2</v>
      </c>
      <c r="C550" s="343" t="s">
        <v>260</v>
      </c>
      <c r="D550" s="340">
        <v>-8430237328982.1797</v>
      </c>
      <c r="E550" s="340">
        <v>807178031666.35999</v>
      </c>
      <c r="F550" s="340">
        <v>60393086600.709999</v>
      </c>
      <c r="G550" s="340">
        <v>-9177022274047.8301</v>
      </c>
    </row>
    <row r="551" spans="1:7" x14ac:dyDescent="0.25">
      <c r="A551" s="336">
        <v>9905</v>
      </c>
      <c r="B551" s="30">
        <f t="shared" si="8"/>
        <v>4</v>
      </c>
      <c r="C551" s="343" t="s">
        <v>261</v>
      </c>
      <c r="D551" s="340">
        <v>-8429669983994.6201</v>
      </c>
      <c r="E551" s="340">
        <v>807178031666.35999</v>
      </c>
      <c r="F551" s="340">
        <v>60393086600.709999</v>
      </c>
      <c r="G551" s="340">
        <v>-9176454929060.2695</v>
      </c>
    </row>
    <row r="552" spans="1:7" x14ac:dyDescent="0.25">
      <c r="A552" s="336">
        <v>990505</v>
      </c>
      <c r="B552" s="30">
        <f t="shared" si="8"/>
        <v>6</v>
      </c>
      <c r="C552" s="343" t="s">
        <v>246</v>
      </c>
      <c r="D552" s="340">
        <v>-8429669983994.6201</v>
      </c>
      <c r="E552" s="340">
        <v>807178031666.35999</v>
      </c>
      <c r="F552" s="340">
        <v>60393086600.709999</v>
      </c>
      <c r="G552" s="340">
        <v>-9176454929060.2695</v>
      </c>
    </row>
    <row r="553" spans="1:7" x14ac:dyDescent="0.25">
      <c r="A553" s="336">
        <v>990505001</v>
      </c>
      <c r="B553" s="30">
        <f t="shared" si="8"/>
        <v>9</v>
      </c>
      <c r="C553" s="343" t="s">
        <v>246</v>
      </c>
      <c r="D553" s="340">
        <v>-8429669983994.6201</v>
      </c>
      <c r="E553" s="340">
        <v>807178031666.35999</v>
      </c>
      <c r="F553" s="340">
        <v>60393086600.709999</v>
      </c>
      <c r="G553" s="340">
        <v>-9176454929060.2695</v>
      </c>
    </row>
    <row r="554" spans="1:7" x14ac:dyDescent="0.25">
      <c r="A554" s="336">
        <v>9915</v>
      </c>
      <c r="B554" s="30">
        <f t="shared" si="8"/>
        <v>4</v>
      </c>
      <c r="C554" s="343" t="s">
        <v>262</v>
      </c>
      <c r="D554" s="340">
        <v>-567344987.55999994</v>
      </c>
      <c r="E554" s="340">
        <v>0</v>
      </c>
      <c r="F554" s="340">
        <v>0</v>
      </c>
      <c r="G554" s="340">
        <v>-567344987.55999994</v>
      </c>
    </row>
    <row r="555" spans="1:7" x14ac:dyDescent="0.25">
      <c r="A555" s="336">
        <v>991510</v>
      </c>
      <c r="B555" s="30">
        <f t="shared" si="8"/>
        <v>6</v>
      </c>
      <c r="C555" s="343" t="s">
        <v>263</v>
      </c>
      <c r="D555" s="340">
        <v>-28560000</v>
      </c>
      <c r="E555" s="340">
        <v>0</v>
      </c>
      <c r="F555" s="340">
        <v>0</v>
      </c>
      <c r="G555" s="340">
        <v>-28560000</v>
      </c>
    </row>
    <row r="556" spans="1:7" x14ac:dyDescent="0.25">
      <c r="A556" s="336">
        <v>991510001</v>
      </c>
      <c r="B556" s="30">
        <f t="shared" si="8"/>
        <v>9</v>
      </c>
      <c r="C556" s="343" t="s">
        <v>263</v>
      </c>
      <c r="D556" s="340">
        <v>-28560000</v>
      </c>
      <c r="E556" s="340">
        <v>0</v>
      </c>
      <c r="F556" s="340">
        <v>0</v>
      </c>
      <c r="G556" s="340">
        <v>-28560000</v>
      </c>
    </row>
    <row r="557" spans="1:7" x14ac:dyDescent="0.25">
      <c r="A557" s="336">
        <v>991590</v>
      </c>
      <c r="B557" s="30">
        <f t="shared" si="8"/>
        <v>6</v>
      </c>
      <c r="C557" s="343" t="s">
        <v>264</v>
      </c>
      <c r="D557" s="340">
        <v>-538784987.55999994</v>
      </c>
      <c r="E557" s="340">
        <v>0</v>
      </c>
      <c r="F557" s="340">
        <v>0</v>
      </c>
      <c r="G557" s="340">
        <v>-538784987.55999994</v>
      </c>
    </row>
    <row r="558" spans="1:7" x14ac:dyDescent="0.25">
      <c r="A558" s="336">
        <v>991590090</v>
      </c>
      <c r="B558" s="30">
        <f t="shared" si="8"/>
        <v>9</v>
      </c>
      <c r="C558" s="343" t="s">
        <v>259</v>
      </c>
      <c r="D558" s="340">
        <v>-538784987.55999994</v>
      </c>
      <c r="E558" s="340">
        <v>0</v>
      </c>
      <c r="F558" s="340">
        <v>0</v>
      </c>
      <c r="G558" s="340">
        <v>-538784987.55999994</v>
      </c>
    </row>
    <row r="559" spans="1:7" x14ac:dyDescent="0.25">
      <c r="A559" s="336"/>
      <c r="B559" s="30">
        <f t="shared" si="8"/>
        <v>0</v>
      </c>
      <c r="C559" s="343" t="s">
        <v>265</v>
      </c>
      <c r="D559" s="340">
        <v>484727653671.53998</v>
      </c>
      <c r="E559" s="340">
        <v>1239095736047.1599</v>
      </c>
      <c r="F559" s="340">
        <v>1239095736047.1599</v>
      </c>
      <c r="G559" s="340">
        <v>709183688925.02002</v>
      </c>
    </row>
  </sheetData>
  <autoFilter ref="A9:G559"/>
  <printOptions horizontalCentered="1"/>
  <pageMargins left="0.70866141732283472" right="0.70866141732283472" top="0.74803149606299213" bottom="0.74803149606299213" header="0.31496062992125984" footer="0.31496062992125984"/>
  <pageSetup scale="52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65538" r:id="rId4" name="Control 2">
          <control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65538" r:id="rId4" name="Control 2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">
    <pageSetUpPr fitToPage="1"/>
  </sheetPr>
  <dimension ref="A2:H621"/>
  <sheetViews>
    <sheetView showGridLines="0" topLeftCell="A15" zoomScaleNormal="100" workbookViewId="0">
      <selection activeCell="C15" sqref="C15"/>
    </sheetView>
  </sheetViews>
  <sheetFormatPr baseColWidth="10" defaultRowHeight="15" x14ac:dyDescent="0.25"/>
  <cols>
    <col min="1" max="1" width="25.28515625" style="22" bestFit="1" customWidth="1"/>
    <col min="2" max="2" width="3" style="22" bestFit="1" customWidth="1"/>
    <col min="3" max="3" width="45.7109375" style="22" bestFit="1" customWidth="1"/>
    <col min="4" max="4" width="21.28515625" style="21" bestFit="1" customWidth="1"/>
    <col min="5" max="5" width="19.42578125" style="21" bestFit="1" customWidth="1"/>
    <col min="6" max="6" width="20" style="21" bestFit="1" customWidth="1"/>
    <col min="7" max="7" width="20.140625" style="21" bestFit="1" customWidth="1"/>
    <col min="8" max="16384" width="11.42578125" style="22"/>
  </cols>
  <sheetData>
    <row r="2" spans="1:8" x14ac:dyDescent="0.25">
      <c r="A2" s="342" t="s">
        <v>0</v>
      </c>
      <c r="B2" s="342"/>
      <c r="C2" s="342" t="s">
        <v>1</v>
      </c>
    </row>
    <row r="3" spans="1:8" x14ac:dyDescent="0.25">
      <c r="A3" s="343" t="s">
        <v>2</v>
      </c>
      <c r="B3" s="343"/>
      <c r="C3" s="343" t="s">
        <v>3</v>
      </c>
    </row>
    <row r="4" spans="1:8" x14ac:dyDescent="0.25">
      <c r="A4" s="343" t="s">
        <v>4</v>
      </c>
      <c r="B4" s="343"/>
      <c r="C4" s="343" t="s">
        <v>266</v>
      </c>
    </row>
    <row r="5" spans="1:8" x14ac:dyDescent="0.25">
      <c r="A5" s="343" t="s">
        <v>5</v>
      </c>
      <c r="B5" s="343"/>
      <c r="C5" s="343" t="s">
        <v>496</v>
      </c>
    </row>
    <row r="6" spans="1:8" x14ac:dyDescent="0.25">
      <c r="A6" s="343" t="s">
        <v>6</v>
      </c>
      <c r="B6" s="343"/>
      <c r="C6" s="343" t="s">
        <v>464</v>
      </c>
    </row>
    <row r="7" spans="1:8" x14ac:dyDescent="0.25">
      <c r="A7" s="343" t="s">
        <v>7</v>
      </c>
      <c r="B7" s="343"/>
      <c r="C7" s="343" t="s">
        <v>465</v>
      </c>
    </row>
    <row r="8" spans="1:8" ht="14.25" customHeight="1" x14ac:dyDescent="0.25">
      <c r="A8" s="343"/>
      <c r="B8" s="343"/>
      <c r="C8" s="343"/>
    </row>
    <row r="9" spans="1:8" s="338" customFormat="1" x14ac:dyDescent="0.25">
      <c r="A9" s="344" t="s">
        <v>8</v>
      </c>
      <c r="B9" s="344"/>
      <c r="C9" s="344" t="s">
        <v>9</v>
      </c>
      <c r="D9" s="346" t="s">
        <v>10</v>
      </c>
      <c r="E9" s="346" t="s">
        <v>11</v>
      </c>
      <c r="F9" s="346" t="s">
        <v>12</v>
      </c>
      <c r="G9" s="346" t="s">
        <v>13</v>
      </c>
    </row>
    <row r="10" spans="1:8" x14ac:dyDescent="0.25">
      <c r="A10" s="343" t="s">
        <v>14</v>
      </c>
      <c r="B10" s="30">
        <f t="shared" ref="B10:B73" si="0">LEN(A10)</f>
        <v>1</v>
      </c>
      <c r="C10" s="343" t="s">
        <v>15</v>
      </c>
      <c r="D10" s="347">
        <v>237576935750.26001</v>
      </c>
      <c r="E10" s="347">
        <v>145431176279.09</v>
      </c>
      <c r="F10" s="347">
        <v>140644285193.57999</v>
      </c>
      <c r="G10" s="347">
        <v>242363826835.76999</v>
      </c>
      <c r="H10" s="21"/>
    </row>
    <row r="11" spans="1:8" x14ac:dyDescent="0.25">
      <c r="A11" s="343">
        <v>11</v>
      </c>
      <c r="B11" s="30">
        <f t="shared" si="0"/>
        <v>2</v>
      </c>
      <c r="C11" s="343" t="s">
        <v>16</v>
      </c>
      <c r="D11" s="347">
        <v>0</v>
      </c>
      <c r="E11" s="347">
        <v>108833113596.27</v>
      </c>
      <c r="F11" s="347">
        <v>108833113596.27</v>
      </c>
      <c r="G11" s="347">
        <v>0</v>
      </c>
    </row>
    <row r="12" spans="1:8" x14ac:dyDescent="0.25">
      <c r="A12" s="343">
        <v>1110</v>
      </c>
      <c r="B12" s="30">
        <f t="shared" si="0"/>
        <v>4</v>
      </c>
      <c r="C12" s="343" t="s">
        <v>18</v>
      </c>
      <c r="D12" s="347">
        <v>0</v>
      </c>
      <c r="E12" s="347">
        <v>108833113596.27</v>
      </c>
      <c r="F12" s="347">
        <v>108833113596.27</v>
      </c>
      <c r="G12" s="347">
        <v>0</v>
      </c>
    </row>
    <row r="13" spans="1:8" x14ac:dyDescent="0.25">
      <c r="A13" s="343">
        <v>111005</v>
      </c>
      <c r="B13" s="30">
        <f t="shared" si="0"/>
        <v>6</v>
      </c>
      <c r="C13" s="343" t="s">
        <v>17</v>
      </c>
      <c r="D13" s="347">
        <v>0</v>
      </c>
      <c r="E13" s="347">
        <v>108833113596.27</v>
      </c>
      <c r="F13" s="347">
        <v>108833113596.27</v>
      </c>
      <c r="G13" s="347">
        <v>0</v>
      </c>
    </row>
    <row r="14" spans="1:8" x14ac:dyDescent="0.25">
      <c r="A14" s="343">
        <v>111005001</v>
      </c>
      <c r="B14" s="30">
        <f t="shared" si="0"/>
        <v>9</v>
      </c>
      <c r="C14" s="343" t="s">
        <v>17</v>
      </c>
      <c r="D14" s="347">
        <v>0</v>
      </c>
      <c r="E14" s="347">
        <v>108833113596.27</v>
      </c>
      <c r="F14" s="347">
        <v>108833113596.27</v>
      </c>
      <c r="G14" s="347">
        <v>0</v>
      </c>
    </row>
    <row r="15" spans="1:8" x14ac:dyDescent="0.25">
      <c r="A15" s="343">
        <v>13</v>
      </c>
      <c r="B15" s="30">
        <f t="shared" si="0"/>
        <v>2</v>
      </c>
      <c r="C15" s="343" t="s">
        <v>19</v>
      </c>
      <c r="D15" s="347">
        <v>188757182.94999999</v>
      </c>
      <c r="E15" s="347">
        <v>2388543486.7600002</v>
      </c>
      <c r="F15" s="347">
        <v>2250235447.3699999</v>
      </c>
      <c r="G15" s="347">
        <v>327065222.33999997</v>
      </c>
    </row>
    <row r="16" spans="1:8" x14ac:dyDescent="0.25">
      <c r="A16" s="343">
        <v>1311</v>
      </c>
      <c r="B16" s="30">
        <f t="shared" si="0"/>
        <v>4</v>
      </c>
      <c r="C16" s="343" t="s">
        <v>20</v>
      </c>
      <c r="D16" s="347">
        <v>0</v>
      </c>
      <c r="E16" s="347">
        <v>9933580</v>
      </c>
      <c r="F16" s="347">
        <v>9933580</v>
      </c>
      <c r="G16" s="347">
        <v>0</v>
      </c>
    </row>
    <row r="17" spans="1:7" x14ac:dyDescent="0.25">
      <c r="A17" s="343">
        <v>131101</v>
      </c>
      <c r="B17" s="30">
        <f t="shared" si="0"/>
        <v>6</v>
      </c>
      <c r="C17" s="343" t="s">
        <v>21</v>
      </c>
      <c r="D17" s="347">
        <v>0</v>
      </c>
      <c r="E17" s="347">
        <v>9933580</v>
      </c>
      <c r="F17" s="347">
        <v>9933580</v>
      </c>
      <c r="G17" s="347">
        <v>0</v>
      </c>
    </row>
    <row r="18" spans="1:7" x14ac:dyDescent="0.25">
      <c r="A18" s="343">
        <v>131101001</v>
      </c>
      <c r="B18" s="30">
        <f t="shared" si="0"/>
        <v>9</v>
      </c>
      <c r="C18" s="343" t="s">
        <v>21</v>
      </c>
      <c r="D18" s="347">
        <v>0</v>
      </c>
      <c r="E18" s="347">
        <v>9933580</v>
      </c>
      <c r="F18" s="347">
        <v>9933580</v>
      </c>
      <c r="G18" s="347">
        <v>0</v>
      </c>
    </row>
    <row r="19" spans="1:7" x14ac:dyDescent="0.25">
      <c r="A19" s="343">
        <v>1337</v>
      </c>
      <c r="B19" s="30">
        <f t="shared" si="0"/>
        <v>4</v>
      </c>
      <c r="C19" s="343" t="s">
        <v>22</v>
      </c>
      <c r="D19" s="347">
        <v>0</v>
      </c>
      <c r="E19" s="347">
        <v>2198700</v>
      </c>
      <c r="F19" s="347">
        <v>2198700</v>
      </c>
      <c r="G19" s="347">
        <v>0</v>
      </c>
    </row>
    <row r="20" spans="1:7" x14ac:dyDescent="0.25">
      <c r="A20" s="343">
        <v>133712</v>
      </c>
      <c r="B20" s="30">
        <f t="shared" si="0"/>
        <v>6</v>
      </c>
      <c r="C20" s="343" t="s">
        <v>23</v>
      </c>
      <c r="D20" s="347">
        <v>0</v>
      </c>
      <c r="E20" s="347">
        <v>2198700</v>
      </c>
      <c r="F20" s="347">
        <v>2198700</v>
      </c>
      <c r="G20" s="347">
        <v>0</v>
      </c>
    </row>
    <row r="21" spans="1:7" x14ac:dyDescent="0.25">
      <c r="A21" s="343">
        <v>133712001</v>
      </c>
      <c r="B21" s="30">
        <f t="shared" si="0"/>
        <v>9</v>
      </c>
      <c r="C21" s="343" t="s">
        <v>23</v>
      </c>
      <c r="D21" s="347">
        <v>0</v>
      </c>
      <c r="E21" s="347">
        <v>2198700</v>
      </c>
      <c r="F21" s="347">
        <v>2198700</v>
      </c>
      <c r="G21" s="347">
        <v>0</v>
      </c>
    </row>
    <row r="22" spans="1:7" x14ac:dyDescent="0.25">
      <c r="A22" s="343">
        <v>1338</v>
      </c>
      <c r="B22" s="30">
        <f t="shared" si="0"/>
        <v>4</v>
      </c>
      <c r="C22" s="343" t="s">
        <v>466</v>
      </c>
      <c r="D22" s="347">
        <v>0</v>
      </c>
      <c r="E22" s="347">
        <v>9291475</v>
      </c>
      <c r="F22" s="347">
        <v>9291475</v>
      </c>
      <c r="G22" s="347">
        <v>0</v>
      </c>
    </row>
    <row r="23" spans="1:7" x14ac:dyDescent="0.25">
      <c r="A23" s="343">
        <v>133805</v>
      </c>
      <c r="B23" s="30">
        <f t="shared" si="0"/>
        <v>6</v>
      </c>
      <c r="C23" s="343" t="s">
        <v>442</v>
      </c>
      <c r="D23" s="347">
        <v>0</v>
      </c>
      <c r="E23" s="347">
        <v>9291475</v>
      </c>
      <c r="F23" s="347">
        <v>9291475</v>
      </c>
      <c r="G23" s="347">
        <v>0</v>
      </c>
    </row>
    <row r="24" spans="1:7" x14ac:dyDescent="0.25">
      <c r="A24" s="343">
        <v>133805001</v>
      </c>
      <c r="B24" s="30">
        <f t="shared" si="0"/>
        <v>9</v>
      </c>
      <c r="C24" s="343" t="s">
        <v>442</v>
      </c>
      <c r="D24" s="347">
        <v>0</v>
      </c>
      <c r="E24" s="347">
        <v>9291475</v>
      </c>
      <c r="F24" s="347">
        <v>9291475</v>
      </c>
      <c r="G24" s="347">
        <v>0</v>
      </c>
    </row>
    <row r="25" spans="1:7" x14ac:dyDescent="0.25">
      <c r="A25" s="343">
        <v>1384</v>
      </c>
      <c r="B25" s="30">
        <f t="shared" si="0"/>
        <v>4</v>
      </c>
      <c r="C25" s="343" t="s">
        <v>24</v>
      </c>
      <c r="D25" s="347">
        <v>525644300.80000001</v>
      </c>
      <c r="E25" s="347">
        <v>2275938363.0100002</v>
      </c>
      <c r="F25" s="347">
        <v>2042322736.02</v>
      </c>
      <c r="G25" s="347">
        <v>759259927.78999996</v>
      </c>
    </row>
    <row r="26" spans="1:7" x14ac:dyDescent="0.25">
      <c r="A26" s="343">
        <v>138426</v>
      </c>
      <c r="B26" s="30">
        <f t="shared" si="0"/>
        <v>6</v>
      </c>
      <c r="C26" s="343" t="s">
        <v>26</v>
      </c>
      <c r="D26" s="347">
        <v>490678597.79000002</v>
      </c>
      <c r="E26" s="347">
        <v>1838216785</v>
      </c>
      <c r="F26" s="347">
        <v>1677917809</v>
      </c>
      <c r="G26" s="347">
        <v>650977573.78999996</v>
      </c>
    </row>
    <row r="27" spans="1:7" x14ac:dyDescent="0.25">
      <c r="A27" s="343">
        <v>138426001</v>
      </c>
      <c r="B27" s="30">
        <f t="shared" si="0"/>
        <v>9</v>
      </c>
      <c r="C27" s="343" t="s">
        <v>26</v>
      </c>
      <c r="D27" s="347">
        <v>490678597.79000002</v>
      </c>
      <c r="E27" s="347">
        <v>1838216785</v>
      </c>
      <c r="F27" s="347">
        <v>1677917809</v>
      </c>
      <c r="G27" s="347">
        <v>650977573.78999996</v>
      </c>
    </row>
    <row r="28" spans="1:7" x14ac:dyDescent="0.25">
      <c r="A28" s="343">
        <v>138427</v>
      </c>
      <c r="B28" s="30">
        <f t="shared" si="0"/>
        <v>6</v>
      </c>
      <c r="C28" s="343" t="s">
        <v>27</v>
      </c>
      <c r="D28" s="347">
        <v>31280246</v>
      </c>
      <c r="E28" s="347">
        <v>0</v>
      </c>
      <c r="F28" s="347">
        <v>0</v>
      </c>
      <c r="G28" s="347">
        <v>31280246</v>
      </c>
    </row>
    <row r="29" spans="1:7" x14ac:dyDescent="0.25">
      <c r="A29" s="343">
        <v>138427001</v>
      </c>
      <c r="B29" s="30">
        <f t="shared" si="0"/>
        <v>9</v>
      </c>
      <c r="C29" s="343" t="s">
        <v>27</v>
      </c>
      <c r="D29" s="347">
        <v>31280246</v>
      </c>
      <c r="E29" s="347">
        <v>0</v>
      </c>
      <c r="F29" s="347">
        <v>0</v>
      </c>
      <c r="G29" s="347">
        <v>31280246</v>
      </c>
    </row>
    <row r="30" spans="1:7" x14ac:dyDescent="0.25">
      <c r="A30" s="343">
        <v>138439</v>
      </c>
      <c r="B30" s="30">
        <f t="shared" si="0"/>
        <v>6</v>
      </c>
      <c r="C30" s="343" t="s">
        <v>28</v>
      </c>
      <c r="D30" s="347">
        <v>5.01</v>
      </c>
      <c r="E30" s="347">
        <v>401539476.00999999</v>
      </c>
      <c r="F30" s="347">
        <v>327538632.01999998</v>
      </c>
      <c r="G30" s="347">
        <v>74000849</v>
      </c>
    </row>
    <row r="31" spans="1:7" x14ac:dyDescent="0.25">
      <c r="A31" s="343">
        <v>138439001</v>
      </c>
      <c r="B31" s="30">
        <f t="shared" si="0"/>
        <v>9</v>
      </c>
      <c r="C31" s="343" t="s">
        <v>28</v>
      </c>
      <c r="D31" s="347">
        <v>5.01</v>
      </c>
      <c r="E31" s="347">
        <v>401539476.00999999</v>
      </c>
      <c r="F31" s="347">
        <v>327538632.01999998</v>
      </c>
      <c r="G31" s="347">
        <v>74000849</v>
      </c>
    </row>
    <row r="32" spans="1:7" x14ac:dyDescent="0.25">
      <c r="A32" s="343">
        <v>138455</v>
      </c>
      <c r="B32" s="30">
        <f t="shared" si="0"/>
        <v>6</v>
      </c>
      <c r="C32" s="343" t="s">
        <v>440</v>
      </c>
      <c r="D32" s="347">
        <v>0</v>
      </c>
      <c r="E32" s="347">
        <v>35981518</v>
      </c>
      <c r="F32" s="347">
        <v>35981518</v>
      </c>
      <c r="G32" s="347">
        <v>0</v>
      </c>
    </row>
    <row r="33" spans="1:7" x14ac:dyDescent="0.25">
      <c r="A33" s="343">
        <v>138455001</v>
      </c>
      <c r="B33" s="30">
        <f t="shared" si="0"/>
        <v>9</v>
      </c>
      <c r="C33" s="343" t="s">
        <v>440</v>
      </c>
      <c r="D33" s="347">
        <v>0</v>
      </c>
      <c r="E33" s="347">
        <v>35981518</v>
      </c>
      <c r="F33" s="347">
        <v>35981518</v>
      </c>
      <c r="G33" s="347">
        <v>0</v>
      </c>
    </row>
    <row r="34" spans="1:7" x14ac:dyDescent="0.25">
      <c r="A34" s="343">
        <v>138490</v>
      </c>
      <c r="B34" s="30">
        <f t="shared" si="0"/>
        <v>6</v>
      </c>
      <c r="C34" s="343" t="s">
        <v>29</v>
      </c>
      <c r="D34" s="347">
        <v>3685452</v>
      </c>
      <c r="E34" s="347">
        <v>200584</v>
      </c>
      <c r="F34" s="347">
        <v>884777</v>
      </c>
      <c r="G34" s="347">
        <v>3001259</v>
      </c>
    </row>
    <row r="35" spans="1:7" x14ac:dyDescent="0.25">
      <c r="A35" s="343">
        <v>138490001</v>
      </c>
      <c r="B35" s="30">
        <f t="shared" si="0"/>
        <v>9</v>
      </c>
      <c r="C35" s="343" t="s">
        <v>29</v>
      </c>
      <c r="D35" s="347">
        <v>3685452</v>
      </c>
      <c r="E35" s="347">
        <v>200584</v>
      </c>
      <c r="F35" s="347">
        <v>884777</v>
      </c>
      <c r="G35" s="347">
        <v>3001259</v>
      </c>
    </row>
    <row r="36" spans="1:7" x14ac:dyDescent="0.25">
      <c r="A36" s="343">
        <v>1385</v>
      </c>
      <c r="B36" s="30">
        <f t="shared" si="0"/>
        <v>4</v>
      </c>
      <c r="C36" s="343" t="s">
        <v>394</v>
      </c>
      <c r="D36" s="347">
        <v>15111773</v>
      </c>
      <c r="E36" s="347">
        <v>0</v>
      </c>
      <c r="F36" s="347">
        <v>0</v>
      </c>
      <c r="G36" s="347">
        <v>15111773</v>
      </c>
    </row>
    <row r="37" spans="1:7" x14ac:dyDescent="0.25">
      <c r="A37" s="343">
        <v>138590</v>
      </c>
      <c r="B37" s="30">
        <f t="shared" si="0"/>
        <v>6</v>
      </c>
      <c r="C37" s="343" t="s">
        <v>395</v>
      </c>
      <c r="D37" s="347">
        <v>15111773</v>
      </c>
      <c r="E37" s="347">
        <v>0</v>
      </c>
      <c r="F37" s="347">
        <v>0</v>
      </c>
      <c r="G37" s="347">
        <v>15111773</v>
      </c>
    </row>
    <row r="38" spans="1:7" x14ac:dyDescent="0.25">
      <c r="A38" s="343">
        <v>138590001</v>
      </c>
      <c r="B38" s="30">
        <f t="shared" si="0"/>
        <v>9</v>
      </c>
      <c r="C38" s="343" t="s">
        <v>395</v>
      </c>
      <c r="D38" s="347">
        <v>15111773</v>
      </c>
      <c r="E38" s="347">
        <v>0</v>
      </c>
      <c r="F38" s="347">
        <v>0</v>
      </c>
      <c r="G38" s="347">
        <v>15111773</v>
      </c>
    </row>
    <row r="39" spans="1:7" x14ac:dyDescent="0.25">
      <c r="A39" s="343">
        <v>1386</v>
      </c>
      <c r="B39" s="30">
        <f t="shared" si="0"/>
        <v>4</v>
      </c>
      <c r="C39" s="343" t="s">
        <v>396</v>
      </c>
      <c r="D39" s="347">
        <v>-351998890.85000002</v>
      </c>
      <c r="E39" s="347">
        <v>91181368.75</v>
      </c>
      <c r="F39" s="347">
        <v>186488956.34999999</v>
      </c>
      <c r="G39" s="347">
        <v>-447306478.44999999</v>
      </c>
    </row>
    <row r="40" spans="1:7" x14ac:dyDescent="0.25">
      <c r="A40" s="343">
        <v>138690</v>
      </c>
      <c r="B40" s="30">
        <f t="shared" si="0"/>
        <v>6</v>
      </c>
      <c r="C40" s="343" t="s">
        <v>29</v>
      </c>
      <c r="D40" s="347">
        <v>-351998890.85000002</v>
      </c>
      <c r="E40" s="347">
        <v>91181368.75</v>
      </c>
      <c r="F40" s="347">
        <v>186488956.34999999</v>
      </c>
      <c r="G40" s="347">
        <v>-447306478.44999999</v>
      </c>
    </row>
    <row r="41" spans="1:7" x14ac:dyDescent="0.25">
      <c r="A41" s="343">
        <v>138690001</v>
      </c>
      <c r="B41" s="30">
        <f t="shared" si="0"/>
        <v>9</v>
      </c>
      <c r="C41" s="343" t="s">
        <v>29</v>
      </c>
      <c r="D41" s="347">
        <v>-351998890.85000002</v>
      </c>
      <c r="E41" s="347">
        <v>91181368.75</v>
      </c>
      <c r="F41" s="347">
        <v>186488956.34999999</v>
      </c>
      <c r="G41" s="347">
        <v>-447306478.44999999</v>
      </c>
    </row>
    <row r="42" spans="1:7" x14ac:dyDescent="0.25">
      <c r="A42" s="343">
        <v>16</v>
      </c>
      <c r="B42" s="30">
        <f t="shared" si="0"/>
        <v>2</v>
      </c>
      <c r="C42" s="343" t="s">
        <v>30</v>
      </c>
      <c r="D42" s="347">
        <v>203825038543.89999</v>
      </c>
      <c r="E42" s="347">
        <v>28874801759.360001</v>
      </c>
      <c r="F42" s="347">
        <v>22211621005.73</v>
      </c>
      <c r="G42" s="347">
        <v>210488219297.53</v>
      </c>
    </row>
    <row r="43" spans="1:7" x14ac:dyDescent="0.25">
      <c r="A43" s="343">
        <v>1605</v>
      </c>
      <c r="B43" s="30">
        <f t="shared" si="0"/>
        <v>4</v>
      </c>
      <c r="C43" s="343" t="s">
        <v>31</v>
      </c>
      <c r="D43" s="347">
        <v>25990211992</v>
      </c>
      <c r="E43" s="347">
        <v>0</v>
      </c>
      <c r="F43" s="347">
        <v>0</v>
      </c>
      <c r="G43" s="347">
        <v>25990211992</v>
      </c>
    </row>
    <row r="44" spans="1:7" x14ac:dyDescent="0.25">
      <c r="A44" s="343">
        <v>160501</v>
      </c>
      <c r="B44" s="30">
        <f t="shared" si="0"/>
        <v>6</v>
      </c>
      <c r="C44" s="343" t="s">
        <v>32</v>
      </c>
      <c r="D44" s="347">
        <v>25990211992</v>
      </c>
      <c r="E44" s="347">
        <v>0</v>
      </c>
      <c r="F44" s="347">
        <v>0</v>
      </c>
      <c r="G44" s="347">
        <v>25990211992</v>
      </c>
    </row>
    <row r="45" spans="1:7" x14ac:dyDescent="0.25">
      <c r="A45" s="343">
        <v>160501001</v>
      </c>
      <c r="B45" s="30">
        <f t="shared" si="0"/>
        <v>9</v>
      </c>
      <c r="C45" s="343" t="s">
        <v>32</v>
      </c>
      <c r="D45" s="347">
        <v>25990211992</v>
      </c>
      <c r="E45" s="347">
        <v>0</v>
      </c>
      <c r="F45" s="347">
        <v>0</v>
      </c>
      <c r="G45" s="347">
        <v>25990211992</v>
      </c>
    </row>
    <row r="46" spans="1:7" x14ac:dyDescent="0.25">
      <c r="A46" s="343">
        <v>1635</v>
      </c>
      <c r="B46" s="30">
        <f t="shared" si="0"/>
        <v>4</v>
      </c>
      <c r="C46" s="343" t="s">
        <v>33</v>
      </c>
      <c r="D46" s="347">
        <v>5815918590.7799997</v>
      </c>
      <c r="E46" s="347">
        <v>11734972813.23</v>
      </c>
      <c r="F46" s="347">
        <v>14022356293.040001</v>
      </c>
      <c r="G46" s="347">
        <v>3528535110.9699998</v>
      </c>
    </row>
    <row r="47" spans="1:7" x14ac:dyDescent="0.25">
      <c r="A47" s="343">
        <v>163501</v>
      </c>
      <c r="B47" s="30">
        <f t="shared" si="0"/>
        <v>6</v>
      </c>
      <c r="C47" s="343" t="s">
        <v>34</v>
      </c>
      <c r="D47" s="347">
        <v>1884948122.6099999</v>
      </c>
      <c r="E47" s="347">
        <v>3610436115.0599999</v>
      </c>
      <c r="F47" s="347">
        <v>5495384237.6700001</v>
      </c>
      <c r="G47" s="347">
        <v>0</v>
      </c>
    </row>
    <row r="48" spans="1:7" x14ac:dyDescent="0.25">
      <c r="A48" s="343">
        <v>163501011</v>
      </c>
      <c r="B48" s="30">
        <f t="shared" si="0"/>
        <v>9</v>
      </c>
      <c r="C48" s="343" t="s">
        <v>36</v>
      </c>
      <c r="D48" s="347">
        <v>1884948122.6099999</v>
      </c>
      <c r="E48" s="347">
        <v>3610436115.0599999</v>
      </c>
      <c r="F48" s="347">
        <v>5495384237.6700001</v>
      </c>
      <c r="G48" s="347">
        <v>0</v>
      </c>
    </row>
    <row r="49" spans="1:7" x14ac:dyDescent="0.25">
      <c r="A49" s="343">
        <v>163503</v>
      </c>
      <c r="B49" s="30">
        <f t="shared" si="0"/>
        <v>6</v>
      </c>
      <c r="C49" s="343" t="s">
        <v>39</v>
      </c>
      <c r="D49" s="347">
        <v>61762712.969999999</v>
      </c>
      <c r="E49" s="347">
        <v>343009085</v>
      </c>
      <c r="F49" s="347">
        <v>305783798</v>
      </c>
      <c r="G49" s="347">
        <v>98987999.969999999</v>
      </c>
    </row>
    <row r="50" spans="1:7" x14ac:dyDescent="0.25">
      <c r="A50" s="343">
        <v>163503001</v>
      </c>
      <c r="B50" s="30">
        <f t="shared" si="0"/>
        <v>9</v>
      </c>
      <c r="C50" s="343" t="s">
        <v>40</v>
      </c>
      <c r="D50" s="347">
        <v>8996999.9700000007</v>
      </c>
      <c r="E50" s="347">
        <v>51979200</v>
      </c>
      <c r="F50" s="347">
        <v>51979200</v>
      </c>
      <c r="G50" s="347">
        <v>8996999.9700000007</v>
      </c>
    </row>
    <row r="51" spans="1:7" x14ac:dyDescent="0.25">
      <c r="A51" s="343">
        <v>163503002</v>
      </c>
      <c r="B51" s="30">
        <f t="shared" si="0"/>
        <v>9</v>
      </c>
      <c r="C51" s="343" t="s">
        <v>41</v>
      </c>
      <c r="D51" s="347">
        <v>52765713</v>
      </c>
      <c r="E51" s="347">
        <v>291029885</v>
      </c>
      <c r="F51" s="347">
        <v>253804598</v>
      </c>
      <c r="G51" s="347">
        <v>89991000</v>
      </c>
    </row>
    <row r="52" spans="1:7" x14ac:dyDescent="0.25">
      <c r="A52" s="343">
        <v>163504</v>
      </c>
      <c r="B52" s="30">
        <f t="shared" si="0"/>
        <v>6</v>
      </c>
      <c r="C52" s="343" t="s">
        <v>42</v>
      </c>
      <c r="D52" s="347">
        <v>3869207755.1999998</v>
      </c>
      <c r="E52" s="347">
        <v>7781527613.1700001</v>
      </c>
      <c r="F52" s="347">
        <v>8221188257.3699999</v>
      </c>
      <c r="G52" s="347">
        <v>3429547111</v>
      </c>
    </row>
    <row r="53" spans="1:7" x14ac:dyDescent="0.25">
      <c r="A53" s="343">
        <v>163504001</v>
      </c>
      <c r="B53" s="30">
        <f t="shared" si="0"/>
        <v>9</v>
      </c>
      <c r="C53" s="343" t="s">
        <v>43</v>
      </c>
      <c r="D53" s="347">
        <v>547040485.28999996</v>
      </c>
      <c r="E53" s="347">
        <v>3045595375.54</v>
      </c>
      <c r="F53" s="347">
        <v>3592635860.8299999</v>
      </c>
      <c r="G53" s="347">
        <v>0</v>
      </c>
    </row>
    <row r="54" spans="1:7" x14ac:dyDescent="0.25">
      <c r="A54" s="343">
        <v>163504002</v>
      </c>
      <c r="B54" s="30">
        <f t="shared" si="0"/>
        <v>9</v>
      </c>
      <c r="C54" s="343" t="s">
        <v>44</v>
      </c>
      <c r="D54" s="347">
        <v>3322167269.9099998</v>
      </c>
      <c r="E54" s="347">
        <v>1228166426.6300001</v>
      </c>
      <c r="F54" s="347">
        <v>4541956096.54</v>
      </c>
      <c r="G54" s="347">
        <v>8377600</v>
      </c>
    </row>
    <row r="55" spans="1:7" x14ac:dyDescent="0.25">
      <c r="A55" s="343">
        <v>163504007</v>
      </c>
      <c r="B55" s="30">
        <f t="shared" si="0"/>
        <v>9</v>
      </c>
      <c r="C55" s="343" t="s">
        <v>46</v>
      </c>
      <c r="D55" s="347">
        <v>0</v>
      </c>
      <c r="E55" s="347">
        <v>3507765811</v>
      </c>
      <c r="F55" s="347">
        <v>86596300</v>
      </c>
      <c r="G55" s="347">
        <v>3421169511</v>
      </c>
    </row>
    <row r="56" spans="1:7" x14ac:dyDescent="0.25">
      <c r="A56" s="343">
        <v>1637</v>
      </c>
      <c r="B56" s="30">
        <f t="shared" si="0"/>
        <v>4</v>
      </c>
      <c r="C56" s="343" t="s">
        <v>49</v>
      </c>
      <c r="D56" s="347">
        <v>4521402286.5799999</v>
      </c>
      <c r="E56" s="347">
        <v>734950690.38</v>
      </c>
      <c r="F56" s="347">
        <v>493365461.70999998</v>
      </c>
      <c r="G56" s="347">
        <v>4762987515.25</v>
      </c>
    </row>
    <row r="57" spans="1:7" x14ac:dyDescent="0.25">
      <c r="A57" s="343">
        <v>163706</v>
      </c>
      <c r="B57" s="30">
        <f t="shared" si="0"/>
        <v>6</v>
      </c>
      <c r="C57" s="343" t="s">
        <v>72</v>
      </c>
      <c r="D57" s="347">
        <v>14916744.17</v>
      </c>
      <c r="E57" s="347">
        <v>0</v>
      </c>
      <c r="F57" s="347">
        <v>0</v>
      </c>
      <c r="G57" s="347">
        <v>14916744.17</v>
      </c>
    </row>
    <row r="58" spans="1:7" x14ac:dyDescent="0.25">
      <c r="A58" s="343">
        <v>163706010</v>
      </c>
      <c r="B58" s="30">
        <f t="shared" si="0"/>
        <v>9</v>
      </c>
      <c r="C58" s="343" t="s">
        <v>59</v>
      </c>
      <c r="D58" s="347">
        <v>14916744.17</v>
      </c>
      <c r="E58" s="347">
        <v>0</v>
      </c>
      <c r="F58" s="347">
        <v>0</v>
      </c>
      <c r="G58" s="347">
        <v>14916744.17</v>
      </c>
    </row>
    <row r="59" spans="1:7" x14ac:dyDescent="0.25">
      <c r="A59" s="343">
        <v>163707</v>
      </c>
      <c r="B59" s="30">
        <f t="shared" si="0"/>
        <v>6</v>
      </c>
      <c r="C59" s="343" t="s">
        <v>34</v>
      </c>
      <c r="D59" s="347">
        <v>1102712835.1700001</v>
      </c>
      <c r="E59" s="347">
        <v>0</v>
      </c>
      <c r="F59" s="347">
        <v>14122260.949999999</v>
      </c>
      <c r="G59" s="347">
        <v>1088590574.22</v>
      </c>
    </row>
    <row r="60" spans="1:7" x14ac:dyDescent="0.25">
      <c r="A60" s="343">
        <v>163707009</v>
      </c>
      <c r="B60" s="30">
        <f t="shared" si="0"/>
        <v>9</v>
      </c>
      <c r="C60" s="343" t="s">
        <v>35</v>
      </c>
      <c r="D60" s="347">
        <v>27508281.530000001</v>
      </c>
      <c r="E60" s="347">
        <v>0</v>
      </c>
      <c r="F60" s="347">
        <v>0</v>
      </c>
      <c r="G60" s="347">
        <v>27508281.530000001</v>
      </c>
    </row>
    <row r="61" spans="1:7" x14ac:dyDescent="0.25">
      <c r="A61" s="343">
        <v>163707011</v>
      </c>
      <c r="B61" s="30">
        <f t="shared" si="0"/>
        <v>9</v>
      </c>
      <c r="C61" s="343" t="s">
        <v>36</v>
      </c>
      <c r="D61" s="347">
        <v>1075204553.6400001</v>
      </c>
      <c r="E61" s="347">
        <v>0</v>
      </c>
      <c r="F61" s="347">
        <v>14122260.949999999</v>
      </c>
      <c r="G61" s="347">
        <v>1061082292.6900001</v>
      </c>
    </row>
    <row r="62" spans="1:7" x14ac:dyDescent="0.25">
      <c r="A62" s="343">
        <v>163708</v>
      </c>
      <c r="B62" s="30">
        <f t="shared" si="0"/>
        <v>6</v>
      </c>
      <c r="C62" s="343" t="s">
        <v>37</v>
      </c>
      <c r="D62" s="347">
        <v>5025210</v>
      </c>
      <c r="E62" s="347">
        <v>0</v>
      </c>
      <c r="F62" s="347">
        <v>0</v>
      </c>
      <c r="G62" s="347">
        <v>5025210</v>
      </c>
    </row>
    <row r="63" spans="1:7" x14ac:dyDescent="0.25">
      <c r="A63" s="343">
        <v>163708008</v>
      </c>
      <c r="B63" s="30">
        <f t="shared" si="0"/>
        <v>9</v>
      </c>
      <c r="C63" s="343" t="s">
        <v>38</v>
      </c>
      <c r="D63" s="347">
        <v>5025210</v>
      </c>
      <c r="E63" s="347">
        <v>0</v>
      </c>
      <c r="F63" s="347">
        <v>0</v>
      </c>
      <c r="G63" s="347">
        <v>5025210</v>
      </c>
    </row>
    <row r="64" spans="1:7" x14ac:dyDescent="0.25">
      <c r="A64" s="343">
        <v>163709</v>
      </c>
      <c r="B64" s="30">
        <f t="shared" si="0"/>
        <v>6</v>
      </c>
      <c r="C64" s="343" t="s">
        <v>39</v>
      </c>
      <c r="D64" s="347">
        <v>363784021.97000003</v>
      </c>
      <c r="E64" s="347">
        <v>234825948.12</v>
      </c>
      <c r="F64" s="347">
        <v>197572683.05000001</v>
      </c>
      <c r="G64" s="347">
        <v>401037287.04000002</v>
      </c>
    </row>
    <row r="65" spans="1:7" x14ac:dyDescent="0.25">
      <c r="A65" s="343">
        <v>163709001</v>
      </c>
      <c r="B65" s="30">
        <f t="shared" si="0"/>
        <v>9</v>
      </c>
      <c r="C65" s="343" t="s">
        <v>40</v>
      </c>
      <c r="D65" s="347">
        <v>116644747.55</v>
      </c>
      <c r="E65" s="347">
        <v>66064339.039999999</v>
      </c>
      <c r="F65" s="347">
        <v>23026225.68</v>
      </c>
      <c r="G65" s="347">
        <v>159682860.91</v>
      </c>
    </row>
    <row r="66" spans="1:7" x14ac:dyDescent="0.25">
      <c r="A66" s="343">
        <v>163709002</v>
      </c>
      <c r="B66" s="30">
        <f t="shared" si="0"/>
        <v>9</v>
      </c>
      <c r="C66" s="343" t="s">
        <v>41</v>
      </c>
      <c r="D66" s="347">
        <v>247139274.41999999</v>
      </c>
      <c r="E66" s="347">
        <v>168761609.08000001</v>
      </c>
      <c r="F66" s="347">
        <v>174546457.37</v>
      </c>
      <c r="G66" s="347">
        <v>241354426.13</v>
      </c>
    </row>
    <row r="67" spans="1:7" x14ac:dyDescent="0.25">
      <c r="A67" s="343">
        <v>163710</v>
      </c>
      <c r="B67" s="30">
        <f t="shared" si="0"/>
        <v>6</v>
      </c>
      <c r="C67" s="343" t="s">
        <v>42</v>
      </c>
      <c r="D67" s="347">
        <v>1504153274.98</v>
      </c>
      <c r="E67" s="347">
        <v>500124742.25999999</v>
      </c>
      <c r="F67" s="347">
        <v>281670517.70999998</v>
      </c>
      <c r="G67" s="347">
        <v>1722607499.53</v>
      </c>
    </row>
    <row r="68" spans="1:7" x14ac:dyDescent="0.25">
      <c r="A68" s="343">
        <v>163710001</v>
      </c>
      <c r="B68" s="30">
        <f t="shared" si="0"/>
        <v>9</v>
      </c>
      <c r="C68" s="343" t="s">
        <v>43</v>
      </c>
      <c r="D68" s="347">
        <v>1202237555.4300001</v>
      </c>
      <c r="E68" s="347">
        <v>274783926.73000002</v>
      </c>
      <c r="F68" s="347">
        <v>142274960.68000001</v>
      </c>
      <c r="G68" s="347">
        <v>1334746521.48</v>
      </c>
    </row>
    <row r="69" spans="1:7" x14ac:dyDescent="0.25">
      <c r="A69" s="343">
        <v>163710002</v>
      </c>
      <c r="B69" s="30">
        <f t="shared" si="0"/>
        <v>9</v>
      </c>
      <c r="C69" s="343" t="s">
        <v>44</v>
      </c>
      <c r="D69" s="347">
        <v>301915719.55000001</v>
      </c>
      <c r="E69" s="347">
        <v>217124454.31999999</v>
      </c>
      <c r="F69" s="347">
        <v>139395557.03</v>
      </c>
      <c r="G69" s="347">
        <v>379644616.83999997</v>
      </c>
    </row>
    <row r="70" spans="1:7" x14ac:dyDescent="0.25">
      <c r="A70" s="343">
        <v>163710003</v>
      </c>
      <c r="B70" s="30">
        <f t="shared" si="0"/>
        <v>9</v>
      </c>
      <c r="C70" s="343" t="s">
        <v>45</v>
      </c>
      <c r="D70" s="347">
        <v>0</v>
      </c>
      <c r="E70" s="347">
        <v>8216361.21</v>
      </c>
      <c r="F70" s="347">
        <v>0</v>
      </c>
      <c r="G70" s="347">
        <v>8216361.21</v>
      </c>
    </row>
    <row r="71" spans="1:7" x14ac:dyDescent="0.25">
      <c r="A71" s="343">
        <v>163711</v>
      </c>
      <c r="B71" s="30">
        <f t="shared" si="0"/>
        <v>6</v>
      </c>
      <c r="C71" s="343" t="s">
        <v>47</v>
      </c>
      <c r="D71" s="347">
        <v>1530810200.29</v>
      </c>
      <c r="E71" s="347">
        <v>0</v>
      </c>
      <c r="F71" s="347">
        <v>0</v>
      </c>
      <c r="G71" s="347">
        <v>1530810200.29</v>
      </c>
    </row>
    <row r="72" spans="1:7" x14ac:dyDescent="0.25">
      <c r="A72" s="343">
        <v>163711002</v>
      </c>
      <c r="B72" s="30">
        <f t="shared" si="0"/>
        <v>9</v>
      </c>
      <c r="C72" s="343" t="s">
        <v>48</v>
      </c>
      <c r="D72" s="347">
        <v>1530810200.29</v>
      </c>
      <c r="E72" s="347">
        <v>0</v>
      </c>
      <c r="F72" s="347">
        <v>0</v>
      </c>
      <c r="G72" s="347">
        <v>1530810200.29</v>
      </c>
    </row>
    <row r="73" spans="1:7" x14ac:dyDescent="0.25">
      <c r="A73" s="343">
        <v>1640</v>
      </c>
      <c r="B73" s="30">
        <f t="shared" si="0"/>
        <v>4</v>
      </c>
      <c r="C73" s="343" t="s">
        <v>55</v>
      </c>
      <c r="D73" s="347">
        <v>131931229691</v>
      </c>
      <c r="E73" s="347">
        <v>0</v>
      </c>
      <c r="F73" s="347">
        <v>0</v>
      </c>
      <c r="G73" s="347">
        <v>131931229691</v>
      </c>
    </row>
    <row r="74" spans="1:7" x14ac:dyDescent="0.25">
      <c r="A74" s="343">
        <v>164001</v>
      </c>
      <c r="B74" s="30">
        <f t="shared" ref="B74:B137" si="1">LEN(A74)</f>
        <v>6</v>
      </c>
      <c r="C74" s="343" t="s">
        <v>56</v>
      </c>
      <c r="D74" s="347">
        <v>131931229691</v>
      </c>
      <c r="E74" s="347">
        <v>0</v>
      </c>
      <c r="F74" s="347">
        <v>0</v>
      </c>
      <c r="G74" s="347">
        <v>131931229691</v>
      </c>
    </row>
    <row r="75" spans="1:7" x14ac:dyDescent="0.25">
      <c r="A75" s="343">
        <v>164001001</v>
      </c>
      <c r="B75" s="30">
        <f t="shared" si="1"/>
        <v>9</v>
      </c>
      <c r="C75" s="343" t="s">
        <v>56</v>
      </c>
      <c r="D75" s="347">
        <v>131931229691</v>
      </c>
      <c r="E75" s="347">
        <v>0</v>
      </c>
      <c r="F75" s="347">
        <v>0</v>
      </c>
      <c r="G75" s="347">
        <v>131931229691</v>
      </c>
    </row>
    <row r="76" spans="1:7" x14ac:dyDescent="0.25">
      <c r="A76" s="343">
        <v>1645</v>
      </c>
      <c r="B76" s="30">
        <f t="shared" si="1"/>
        <v>4</v>
      </c>
      <c r="C76" s="343" t="s">
        <v>57</v>
      </c>
      <c r="D76" s="347">
        <v>1871948202.48</v>
      </c>
      <c r="E76" s="347">
        <v>0</v>
      </c>
      <c r="F76" s="347">
        <v>0</v>
      </c>
      <c r="G76" s="347">
        <v>1871948202.48</v>
      </c>
    </row>
    <row r="77" spans="1:7" x14ac:dyDescent="0.25">
      <c r="A77" s="343">
        <v>164501</v>
      </c>
      <c r="B77" s="30">
        <f t="shared" si="1"/>
        <v>6</v>
      </c>
      <c r="C77" s="343" t="s">
        <v>51</v>
      </c>
      <c r="D77" s="347">
        <v>1871948202.48</v>
      </c>
      <c r="E77" s="347">
        <v>0</v>
      </c>
      <c r="F77" s="347">
        <v>0</v>
      </c>
      <c r="G77" s="347">
        <v>1871948202.48</v>
      </c>
    </row>
    <row r="78" spans="1:7" x14ac:dyDescent="0.25">
      <c r="A78" s="343">
        <v>164501001</v>
      </c>
      <c r="B78" s="30">
        <f t="shared" si="1"/>
        <v>9</v>
      </c>
      <c r="C78" s="343" t="s">
        <v>51</v>
      </c>
      <c r="D78" s="347">
        <v>1871948202.48</v>
      </c>
      <c r="E78" s="347">
        <v>0</v>
      </c>
      <c r="F78" s="347">
        <v>0</v>
      </c>
      <c r="G78" s="347">
        <v>1871948202.48</v>
      </c>
    </row>
    <row r="79" spans="1:7" x14ac:dyDescent="0.25">
      <c r="A79" s="343">
        <v>1650</v>
      </c>
      <c r="B79" s="30">
        <f t="shared" si="1"/>
        <v>4</v>
      </c>
      <c r="C79" s="343" t="s">
        <v>58</v>
      </c>
      <c r="D79" s="347">
        <v>12851075.300000001</v>
      </c>
      <c r="E79" s="347">
        <v>0</v>
      </c>
      <c r="F79" s="347">
        <v>0</v>
      </c>
      <c r="G79" s="347">
        <v>12851075.300000001</v>
      </c>
    </row>
    <row r="80" spans="1:7" x14ac:dyDescent="0.25">
      <c r="A80" s="343">
        <v>165012</v>
      </c>
      <c r="B80" s="30">
        <f t="shared" si="1"/>
        <v>6</v>
      </c>
      <c r="C80" s="343" t="s">
        <v>59</v>
      </c>
      <c r="D80" s="347">
        <v>12851075.300000001</v>
      </c>
      <c r="E80" s="347">
        <v>0</v>
      </c>
      <c r="F80" s="347">
        <v>0</v>
      </c>
      <c r="G80" s="347">
        <v>12851075.300000001</v>
      </c>
    </row>
    <row r="81" spans="1:7" x14ac:dyDescent="0.25">
      <c r="A81" s="343">
        <v>165012001</v>
      </c>
      <c r="B81" s="30">
        <f t="shared" si="1"/>
        <v>9</v>
      </c>
      <c r="C81" s="343" t="s">
        <v>59</v>
      </c>
      <c r="D81" s="347">
        <v>12851075.300000001</v>
      </c>
      <c r="E81" s="347">
        <v>0</v>
      </c>
      <c r="F81" s="347">
        <v>0</v>
      </c>
      <c r="G81" s="347">
        <v>12851075.300000001</v>
      </c>
    </row>
    <row r="82" spans="1:7" x14ac:dyDescent="0.25">
      <c r="A82" s="343">
        <v>1655</v>
      </c>
      <c r="B82" s="30">
        <f t="shared" si="1"/>
        <v>4</v>
      </c>
      <c r="C82" s="343" t="s">
        <v>60</v>
      </c>
      <c r="D82" s="347">
        <v>32602055331.75</v>
      </c>
      <c r="E82" s="347">
        <v>5509506500.46</v>
      </c>
      <c r="F82" s="347">
        <v>1.84</v>
      </c>
      <c r="G82" s="347">
        <v>38111561830.370003</v>
      </c>
    </row>
    <row r="83" spans="1:7" x14ac:dyDescent="0.25">
      <c r="A83" s="343">
        <v>165511</v>
      </c>
      <c r="B83" s="30">
        <f t="shared" si="1"/>
        <v>6</v>
      </c>
      <c r="C83" s="343" t="s">
        <v>35</v>
      </c>
      <c r="D83" s="347">
        <v>618635931.78999996</v>
      </c>
      <c r="E83" s="347">
        <v>0</v>
      </c>
      <c r="F83" s="347">
        <v>0</v>
      </c>
      <c r="G83" s="347">
        <v>618635931.78999996</v>
      </c>
    </row>
    <row r="84" spans="1:7" x14ac:dyDescent="0.25">
      <c r="A84" s="343">
        <v>165511001</v>
      </c>
      <c r="B84" s="30">
        <f t="shared" si="1"/>
        <v>9</v>
      </c>
      <c r="C84" s="343" t="s">
        <v>35</v>
      </c>
      <c r="D84" s="347">
        <v>618635931.78999996</v>
      </c>
      <c r="E84" s="347">
        <v>0</v>
      </c>
      <c r="F84" s="347">
        <v>0</v>
      </c>
      <c r="G84" s="347">
        <v>618635931.78999996</v>
      </c>
    </row>
    <row r="85" spans="1:7" x14ac:dyDescent="0.25">
      <c r="A85" s="343">
        <v>165520</v>
      </c>
      <c r="B85" s="30">
        <f t="shared" si="1"/>
        <v>6</v>
      </c>
      <c r="C85" s="343" t="s">
        <v>36</v>
      </c>
      <c r="D85" s="347">
        <v>31983419399.959999</v>
      </c>
      <c r="E85" s="347">
        <v>5509506500.46</v>
      </c>
      <c r="F85" s="347">
        <v>1.84</v>
      </c>
      <c r="G85" s="347">
        <v>37492925898.580002</v>
      </c>
    </row>
    <row r="86" spans="1:7" x14ac:dyDescent="0.25">
      <c r="A86" s="343">
        <v>165520001</v>
      </c>
      <c r="B86" s="30">
        <f t="shared" si="1"/>
        <v>9</v>
      </c>
      <c r="C86" s="343" t="s">
        <v>36</v>
      </c>
      <c r="D86" s="347">
        <v>31983419399.959999</v>
      </c>
      <c r="E86" s="347">
        <v>5509506500.46</v>
      </c>
      <c r="F86" s="347">
        <v>1.84</v>
      </c>
      <c r="G86" s="347">
        <v>37492925898.580002</v>
      </c>
    </row>
    <row r="87" spans="1:7" x14ac:dyDescent="0.25">
      <c r="A87" s="343">
        <v>1660</v>
      </c>
      <c r="B87" s="30">
        <f t="shared" si="1"/>
        <v>4</v>
      </c>
      <c r="C87" s="343" t="s">
        <v>61</v>
      </c>
      <c r="D87" s="347">
        <v>29056158.609999999</v>
      </c>
      <c r="E87" s="347">
        <v>0</v>
      </c>
      <c r="F87" s="347">
        <v>0</v>
      </c>
      <c r="G87" s="347">
        <v>29056158.609999999</v>
      </c>
    </row>
    <row r="88" spans="1:7" x14ac:dyDescent="0.25">
      <c r="A88" s="343">
        <v>166009</v>
      </c>
      <c r="B88" s="30">
        <f t="shared" si="1"/>
        <v>6</v>
      </c>
      <c r="C88" s="343" t="s">
        <v>38</v>
      </c>
      <c r="D88" s="347">
        <v>29056158.609999999</v>
      </c>
      <c r="E88" s="347">
        <v>0</v>
      </c>
      <c r="F88" s="347">
        <v>0</v>
      </c>
      <c r="G88" s="347">
        <v>29056158.609999999</v>
      </c>
    </row>
    <row r="89" spans="1:7" x14ac:dyDescent="0.25">
      <c r="A89" s="343">
        <v>166009001</v>
      </c>
      <c r="B89" s="30">
        <f t="shared" si="1"/>
        <v>9</v>
      </c>
      <c r="C89" s="343" t="s">
        <v>38</v>
      </c>
      <c r="D89" s="347">
        <v>29056158.609999999</v>
      </c>
      <c r="E89" s="347">
        <v>0</v>
      </c>
      <c r="F89" s="347">
        <v>0</v>
      </c>
      <c r="G89" s="347">
        <v>29056158.609999999</v>
      </c>
    </row>
    <row r="90" spans="1:7" x14ac:dyDescent="0.25">
      <c r="A90" s="343">
        <v>1665</v>
      </c>
      <c r="B90" s="30">
        <f t="shared" si="1"/>
        <v>4</v>
      </c>
      <c r="C90" s="343" t="s">
        <v>62</v>
      </c>
      <c r="D90" s="347">
        <v>5187493980.5299997</v>
      </c>
      <c r="E90" s="347">
        <v>314987153.49000001</v>
      </c>
      <c r="F90" s="347">
        <v>269902077.32999998</v>
      </c>
      <c r="G90" s="347">
        <v>5232579056.6899996</v>
      </c>
    </row>
    <row r="91" spans="1:7" x14ac:dyDescent="0.25">
      <c r="A91" s="343">
        <v>166501</v>
      </c>
      <c r="B91" s="30">
        <f t="shared" si="1"/>
        <v>6</v>
      </c>
      <c r="C91" s="343" t="s">
        <v>40</v>
      </c>
      <c r="D91" s="347">
        <v>3482709437.5999999</v>
      </c>
      <c r="E91" s="347">
        <v>23026225.68</v>
      </c>
      <c r="F91" s="347">
        <v>66064339.039999999</v>
      </c>
      <c r="G91" s="347">
        <v>3439671324.2399998</v>
      </c>
    </row>
    <row r="92" spans="1:7" x14ac:dyDescent="0.25">
      <c r="A92" s="343">
        <v>166501001</v>
      </c>
      <c r="B92" s="30">
        <f t="shared" si="1"/>
        <v>9</v>
      </c>
      <c r="C92" s="343" t="s">
        <v>40</v>
      </c>
      <c r="D92" s="347">
        <v>3482709437.5999999</v>
      </c>
      <c r="E92" s="347">
        <v>23026225.68</v>
      </c>
      <c r="F92" s="347">
        <v>66064339.039999999</v>
      </c>
      <c r="G92" s="347">
        <v>3439671324.2399998</v>
      </c>
    </row>
    <row r="93" spans="1:7" x14ac:dyDescent="0.25">
      <c r="A93" s="343">
        <v>166502</v>
      </c>
      <c r="B93" s="30">
        <f t="shared" si="1"/>
        <v>6</v>
      </c>
      <c r="C93" s="343" t="s">
        <v>41</v>
      </c>
      <c r="D93" s="347">
        <v>1691007263.96</v>
      </c>
      <c r="E93" s="347">
        <v>291960927.81</v>
      </c>
      <c r="F93" s="347">
        <v>203837738.28999999</v>
      </c>
      <c r="G93" s="347">
        <v>1779130453.48</v>
      </c>
    </row>
    <row r="94" spans="1:7" x14ac:dyDescent="0.25">
      <c r="A94" s="343">
        <v>166502001</v>
      </c>
      <c r="B94" s="30">
        <f t="shared" si="1"/>
        <v>9</v>
      </c>
      <c r="C94" s="343" t="s">
        <v>41</v>
      </c>
      <c r="D94" s="347">
        <v>1691007263.96</v>
      </c>
      <c r="E94" s="347">
        <v>291960927.81</v>
      </c>
      <c r="F94" s="347">
        <v>203837738.28999999</v>
      </c>
      <c r="G94" s="347">
        <v>1779130453.48</v>
      </c>
    </row>
    <row r="95" spans="1:7" x14ac:dyDescent="0.25">
      <c r="A95" s="343">
        <v>166505</v>
      </c>
      <c r="B95" s="30">
        <f t="shared" si="1"/>
        <v>6</v>
      </c>
      <c r="C95" s="343" t="s">
        <v>52</v>
      </c>
      <c r="D95" s="347">
        <v>13777278.970000001</v>
      </c>
      <c r="E95" s="347">
        <v>0</v>
      </c>
      <c r="F95" s="347">
        <v>0</v>
      </c>
      <c r="G95" s="347">
        <v>13777278.970000001</v>
      </c>
    </row>
    <row r="96" spans="1:7" x14ac:dyDescent="0.25">
      <c r="A96" s="343">
        <v>166505001</v>
      </c>
      <c r="B96" s="30">
        <f t="shared" si="1"/>
        <v>9</v>
      </c>
      <c r="C96" s="343" t="s">
        <v>52</v>
      </c>
      <c r="D96" s="347">
        <v>13777278.970000001</v>
      </c>
      <c r="E96" s="347">
        <v>0</v>
      </c>
      <c r="F96" s="347">
        <v>0</v>
      </c>
      <c r="G96" s="347">
        <v>13777278.970000001</v>
      </c>
    </row>
    <row r="97" spans="1:7" x14ac:dyDescent="0.25">
      <c r="A97" s="343">
        <v>1670</v>
      </c>
      <c r="B97" s="30">
        <f t="shared" si="1"/>
        <v>4</v>
      </c>
      <c r="C97" s="343" t="s">
        <v>63</v>
      </c>
      <c r="D97" s="347">
        <v>14531098620.52</v>
      </c>
      <c r="E97" s="347">
        <v>8289430368.8999996</v>
      </c>
      <c r="F97" s="347">
        <v>515348341.44999999</v>
      </c>
      <c r="G97" s="347">
        <v>22305180647.970001</v>
      </c>
    </row>
    <row r="98" spans="1:7" x14ac:dyDescent="0.25">
      <c r="A98" s="343">
        <v>167001</v>
      </c>
      <c r="B98" s="30">
        <f t="shared" si="1"/>
        <v>6</v>
      </c>
      <c r="C98" s="343" t="s">
        <v>43</v>
      </c>
      <c r="D98" s="347">
        <v>6090259004.6199999</v>
      </c>
      <c r="E98" s="347">
        <v>3621288790.1399999</v>
      </c>
      <c r="F98" s="347">
        <v>274414276.41000003</v>
      </c>
      <c r="G98" s="347">
        <v>9437133518.3500004</v>
      </c>
    </row>
    <row r="99" spans="1:7" x14ac:dyDescent="0.25">
      <c r="A99" s="343">
        <v>167001001</v>
      </c>
      <c r="B99" s="30">
        <f t="shared" si="1"/>
        <v>9</v>
      </c>
      <c r="C99" s="343" t="s">
        <v>43</v>
      </c>
      <c r="D99" s="347">
        <v>6090259004.6199999</v>
      </c>
      <c r="E99" s="347">
        <v>3621288790.1399999</v>
      </c>
      <c r="F99" s="347">
        <v>274414276.41000003</v>
      </c>
      <c r="G99" s="347">
        <v>9437133518.3500004</v>
      </c>
    </row>
    <row r="100" spans="1:7" x14ac:dyDescent="0.25">
      <c r="A100" s="343">
        <v>167002</v>
      </c>
      <c r="B100" s="30">
        <f t="shared" si="1"/>
        <v>6</v>
      </c>
      <c r="C100" s="343" t="s">
        <v>44</v>
      </c>
      <c r="D100" s="347">
        <v>8282671560.3000002</v>
      </c>
      <c r="E100" s="347">
        <v>4581545278.7600002</v>
      </c>
      <c r="F100" s="347">
        <v>232717703.83000001</v>
      </c>
      <c r="G100" s="347">
        <v>12631499135.23</v>
      </c>
    </row>
    <row r="101" spans="1:7" x14ac:dyDescent="0.25">
      <c r="A101" s="343">
        <v>167002001</v>
      </c>
      <c r="B101" s="30">
        <f t="shared" si="1"/>
        <v>9</v>
      </c>
      <c r="C101" s="343" t="s">
        <v>44</v>
      </c>
      <c r="D101" s="347">
        <v>8282671560.3000002</v>
      </c>
      <c r="E101" s="347">
        <v>4581545278.7600002</v>
      </c>
      <c r="F101" s="347">
        <v>232717703.83000001</v>
      </c>
      <c r="G101" s="347">
        <v>12631499135.23</v>
      </c>
    </row>
    <row r="102" spans="1:7" x14ac:dyDescent="0.25">
      <c r="A102" s="343">
        <v>167004</v>
      </c>
      <c r="B102" s="30">
        <f t="shared" si="1"/>
        <v>6</v>
      </c>
      <c r="C102" s="343" t="s">
        <v>45</v>
      </c>
      <c r="D102" s="347">
        <v>158168055.59999999</v>
      </c>
      <c r="E102" s="347">
        <v>0</v>
      </c>
      <c r="F102" s="347">
        <v>8216361.21</v>
      </c>
      <c r="G102" s="347">
        <v>149951694.38999999</v>
      </c>
    </row>
    <row r="103" spans="1:7" x14ac:dyDescent="0.25">
      <c r="A103" s="343">
        <v>167004001</v>
      </c>
      <c r="B103" s="30">
        <f t="shared" si="1"/>
        <v>9</v>
      </c>
      <c r="C103" s="343" t="s">
        <v>45</v>
      </c>
      <c r="D103" s="347">
        <v>158168055.59999999</v>
      </c>
      <c r="E103" s="347">
        <v>0</v>
      </c>
      <c r="F103" s="347">
        <v>8216361.21</v>
      </c>
      <c r="G103" s="347">
        <v>149951694.38999999</v>
      </c>
    </row>
    <row r="104" spans="1:7" x14ac:dyDescent="0.25">
      <c r="A104" s="343">
        <v>167090</v>
      </c>
      <c r="B104" s="30">
        <f t="shared" si="1"/>
        <v>6</v>
      </c>
      <c r="C104" s="343" t="s">
        <v>46</v>
      </c>
      <c r="D104" s="347">
        <v>0</v>
      </c>
      <c r="E104" s="347">
        <v>86596300</v>
      </c>
      <c r="F104" s="347">
        <v>0</v>
      </c>
      <c r="G104" s="347">
        <v>86596300</v>
      </c>
    </row>
    <row r="105" spans="1:7" x14ac:dyDescent="0.25">
      <c r="A105" s="343">
        <v>167090001</v>
      </c>
      <c r="B105" s="30">
        <f t="shared" si="1"/>
        <v>9</v>
      </c>
      <c r="C105" s="343" t="s">
        <v>46</v>
      </c>
      <c r="D105" s="347">
        <v>0</v>
      </c>
      <c r="E105" s="347">
        <v>86596300</v>
      </c>
      <c r="F105" s="347">
        <v>0</v>
      </c>
      <c r="G105" s="347">
        <v>86596300</v>
      </c>
    </row>
    <row r="106" spans="1:7" x14ac:dyDescent="0.25">
      <c r="A106" s="343">
        <v>1675</v>
      </c>
      <c r="B106" s="30">
        <f t="shared" si="1"/>
        <v>4</v>
      </c>
      <c r="C106" s="343" t="s">
        <v>64</v>
      </c>
      <c r="D106" s="347">
        <v>1409812621.5</v>
      </c>
      <c r="E106" s="347">
        <v>0</v>
      </c>
      <c r="F106" s="347">
        <v>0</v>
      </c>
      <c r="G106" s="347">
        <v>1409812621.5</v>
      </c>
    </row>
    <row r="107" spans="1:7" x14ac:dyDescent="0.25">
      <c r="A107" s="343">
        <v>167502</v>
      </c>
      <c r="B107" s="30">
        <f t="shared" si="1"/>
        <v>6</v>
      </c>
      <c r="C107" s="343" t="s">
        <v>48</v>
      </c>
      <c r="D107" s="347">
        <v>1230981762.0999999</v>
      </c>
      <c r="E107" s="347">
        <v>0</v>
      </c>
      <c r="F107" s="347">
        <v>0</v>
      </c>
      <c r="G107" s="347">
        <v>1230981762.0999999</v>
      </c>
    </row>
    <row r="108" spans="1:7" x14ac:dyDescent="0.25">
      <c r="A108" s="343">
        <v>167502001</v>
      </c>
      <c r="B108" s="30">
        <f t="shared" si="1"/>
        <v>9</v>
      </c>
      <c r="C108" s="343" t="s">
        <v>48</v>
      </c>
      <c r="D108" s="347">
        <v>1230981762.0999999</v>
      </c>
      <c r="E108" s="347">
        <v>0</v>
      </c>
      <c r="F108" s="347">
        <v>0</v>
      </c>
      <c r="G108" s="347">
        <v>1230981762.0999999</v>
      </c>
    </row>
    <row r="109" spans="1:7" x14ac:dyDescent="0.25">
      <c r="A109" s="343">
        <v>167506</v>
      </c>
      <c r="B109" s="30">
        <f t="shared" si="1"/>
        <v>6</v>
      </c>
      <c r="C109" s="343" t="s">
        <v>65</v>
      </c>
      <c r="D109" s="347">
        <v>178830859.40000001</v>
      </c>
      <c r="E109" s="347">
        <v>0</v>
      </c>
      <c r="F109" s="347">
        <v>0</v>
      </c>
      <c r="G109" s="347">
        <v>178830859.40000001</v>
      </c>
    </row>
    <row r="110" spans="1:7" x14ac:dyDescent="0.25">
      <c r="A110" s="343">
        <v>167506001</v>
      </c>
      <c r="B110" s="30">
        <f t="shared" si="1"/>
        <v>9</v>
      </c>
      <c r="C110" s="343" t="s">
        <v>65</v>
      </c>
      <c r="D110" s="347">
        <v>178830859.40000001</v>
      </c>
      <c r="E110" s="347">
        <v>0</v>
      </c>
      <c r="F110" s="347">
        <v>0</v>
      </c>
      <c r="G110" s="347">
        <v>178830859.40000001</v>
      </c>
    </row>
    <row r="111" spans="1:7" x14ac:dyDescent="0.25">
      <c r="A111" s="343">
        <v>1680</v>
      </c>
      <c r="B111" s="30">
        <f t="shared" si="1"/>
        <v>4</v>
      </c>
      <c r="C111" s="343" t="s">
        <v>66</v>
      </c>
      <c r="D111" s="347">
        <v>15535583.35</v>
      </c>
      <c r="E111" s="347">
        <v>0</v>
      </c>
      <c r="F111" s="347">
        <v>0</v>
      </c>
      <c r="G111" s="347">
        <v>15535583.35</v>
      </c>
    </row>
    <row r="112" spans="1:7" x14ac:dyDescent="0.25">
      <c r="A112" s="343">
        <v>168002</v>
      </c>
      <c r="B112" s="30">
        <f t="shared" si="1"/>
        <v>6</v>
      </c>
      <c r="C112" s="343" t="s">
        <v>54</v>
      </c>
      <c r="D112" s="347">
        <v>9261958.1199999992</v>
      </c>
      <c r="E112" s="347">
        <v>0</v>
      </c>
      <c r="F112" s="347">
        <v>0</v>
      </c>
      <c r="G112" s="347">
        <v>9261958.1199999992</v>
      </c>
    </row>
    <row r="113" spans="1:7" x14ac:dyDescent="0.25">
      <c r="A113" s="343">
        <v>168002001</v>
      </c>
      <c r="B113" s="30">
        <f t="shared" si="1"/>
        <v>9</v>
      </c>
      <c r="C113" s="343" t="s">
        <v>54</v>
      </c>
      <c r="D113" s="347">
        <v>9261958.1199999992</v>
      </c>
      <c r="E113" s="347">
        <v>0</v>
      </c>
      <c r="F113" s="347">
        <v>0</v>
      </c>
      <c r="G113" s="347">
        <v>9261958.1199999992</v>
      </c>
    </row>
    <row r="114" spans="1:7" x14ac:dyDescent="0.25">
      <c r="A114" s="343">
        <v>168006</v>
      </c>
      <c r="B114" s="30">
        <f t="shared" si="1"/>
        <v>6</v>
      </c>
      <c r="C114" s="343" t="s">
        <v>67</v>
      </c>
      <c r="D114" s="347">
        <v>6273625.2300000004</v>
      </c>
      <c r="E114" s="347">
        <v>0</v>
      </c>
      <c r="F114" s="347">
        <v>0</v>
      </c>
      <c r="G114" s="347">
        <v>6273625.2300000004</v>
      </c>
    </row>
    <row r="115" spans="1:7" x14ac:dyDescent="0.25">
      <c r="A115" s="343">
        <v>168006001</v>
      </c>
      <c r="B115" s="30">
        <f t="shared" si="1"/>
        <v>9</v>
      </c>
      <c r="C115" s="343" t="s">
        <v>67</v>
      </c>
      <c r="D115" s="347">
        <v>6273625.2300000004</v>
      </c>
      <c r="E115" s="347">
        <v>0</v>
      </c>
      <c r="F115" s="347">
        <v>0</v>
      </c>
      <c r="G115" s="347">
        <v>6273625.2300000004</v>
      </c>
    </row>
    <row r="116" spans="1:7" x14ac:dyDescent="0.25">
      <c r="A116" s="343">
        <v>1681</v>
      </c>
      <c r="B116" s="30">
        <f t="shared" si="1"/>
        <v>4</v>
      </c>
      <c r="C116" s="343" t="s">
        <v>68</v>
      </c>
      <c r="D116" s="347">
        <v>76981559.640000001</v>
      </c>
      <c r="E116" s="347">
        <v>0</v>
      </c>
      <c r="F116" s="347">
        <v>0</v>
      </c>
      <c r="G116" s="347">
        <v>76981559.640000001</v>
      </c>
    </row>
    <row r="117" spans="1:7" x14ac:dyDescent="0.25">
      <c r="A117" s="343">
        <v>168101</v>
      </c>
      <c r="B117" s="30">
        <f t="shared" si="1"/>
        <v>6</v>
      </c>
      <c r="C117" s="343" t="s">
        <v>69</v>
      </c>
      <c r="D117" s="347">
        <v>76981559.640000001</v>
      </c>
      <c r="E117" s="347">
        <v>0</v>
      </c>
      <c r="F117" s="347">
        <v>0</v>
      </c>
      <c r="G117" s="347">
        <v>76981559.640000001</v>
      </c>
    </row>
    <row r="118" spans="1:7" x14ac:dyDescent="0.25">
      <c r="A118" s="343">
        <v>168101001</v>
      </c>
      <c r="B118" s="30">
        <f t="shared" si="1"/>
        <v>9</v>
      </c>
      <c r="C118" s="343" t="s">
        <v>69</v>
      </c>
      <c r="D118" s="347">
        <v>76981559.640000001</v>
      </c>
      <c r="E118" s="347">
        <v>0</v>
      </c>
      <c r="F118" s="347">
        <v>0</v>
      </c>
      <c r="G118" s="347">
        <v>76981559.640000001</v>
      </c>
    </row>
    <row r="119" spans="1:7" x14ac:dyDescent="0.25">
      <c r="A119" s="343">
        <v>1685</v>
      </c>
      <c r="B119" s="30">
        <f t="shared" si="1"/>
        <v>4</v>
      </c>
      <c r="C119" s="343" t="s">
        <v>70</v>
      </c>
      <c r="D119" s="347">
        <v>-19556003938.619999</v>
      </c>
      <c r="E119" s="347">
        <v>2290954232.9000001</v>
      </c>
      <c r="F119" s="347">
        <v>6910648830.3599997</v>
      </c>
      <c r="G119" s="347">
        <v>-24175698536.080002</v>
      </c>
    </row>
    <row r="120" spans="1:7" x14ac:dyDescent="0.25">
      <c r="A120" s="343">
        <v>168501</v>
      </c>
      <c r="B120" s="30">
        <f t="shared" si="1"/>
        <v>6</v>
      </c>
      <c r="C120" s="343" t="s">
        <v>71</v>
      </c>
      <c r="D120" s="347">
        <v>-9235186078.5</v>
      </c>
      <c r="E120" s="347">
        <v>549713457.10000002</v>
      </c>
      <c r="F120" s="347">
        <v>1869025754.1400001</v>
      </c>
      <c r="G120" s="347">
        <v>-10554498375.540001</v>
      </c>
    </row>
    <row r="121" spans="1:7" x14ac:dyDescent="0.25">
      <c r="A121" s="343">
        <v>168501001</v>
      </c>
      <c r="B121" s="30">
        <f t="shared" si="1"/>
        <v>9</v>
      </c>
      <c r="C121" s="343" t="s">
        <v>56</v>
      </c>
      <c r="D121" s="347">
        <v>-9235186078.5</v>
      </c>
      <c r="E121" s="347">
        <v>549713457.10000002</v>
      </c>
      <c r="F121" s="347">
        <v>1869025754.1400001</v>
      </c>
      <c r="G121" s="347">
        <v>-10554498375.540001</v>
      </c>
    </row>
    <row r="122" spans="1:7" x14ac:dyDescent="0.25">
      <c r="A122" s="343">
        <v>168502</v>
      </c>
      <c r="B122" s="30">
        <f t="shared" si="1"/>
        <v>6</v>
      </c>
      <c r="C122" s="343" t="s">
        <v>50</v>
      </c>
      <c r="D122" s="347">
        <v>-433404396.25</v>
      </c>
      <c r="E122" s="347">
        <v>25999280.699999999</v>
      </c>
      <c r="F122" s="347">
        <v>88397554.379999995</v>
      </c>
      <c r="G122" s="347">
        <v>-495802669.93000001</v>
      </c>
    </row>
    <row r="123" spans="1:7" x14ac:dyDescent="0.25">
      <c r="A123" s="343">
        <v>168502001</v>
      </c>
      <c r="B123" s="30">
        <f t="shared" si="1"/>
        <v>9</v>
      </c>
      <c r="C123" s="343" t="s">
        <v>51</v>
      </c>
      <c r="D123" s="347">
        <v>-433404396.25</v>
      </c>
      <c r="E123" s="347">
        <v>25999280.699999999</v>
      </c>
      <c r="F123" s="347">
        <v>88397554.379999995</v>
      </c>
      <c r="G123" s="347">
        <v>-495802669.93000001</v>
      </c>
    </row>
    <row r="124" spans="1:7" x14ac:dyDescent="0.25">
      <c r="A124" s="343">
        <v>168503</v>
      </c>
      <c r="B124" s="30">
        <f t="shared" si="1"/>
        <v>6</v>
      </c>
      <c r="C124" s="343" t="s">
        <v>72</v>
      </c>
      <c r="D124" s="347">
        <v>-4497876.45</v>
      </c>
      <c r="E124" s="347">
        <v>276337.7</v>
      </c>
      <c r="F124" s="347">
        <v>918891.5</v>
      </c>
      <c r="G124" s="347">
        <v>-5140430.25</v>
      </c>
    </row>
    <row r="125" spans="1:7" x14ac:dyDescent="0.25">
      <c r="A125" s="343">
        <v>168503010</v>
      </c>
      <c r="B125" s="30">
        <f t="shared" si="1"/>
        <v>9</v>
      </c>
      <c r="C125" s="343" t="s">
        <v>59</v>
      </c>
      <c r="D125" s="347">
        <v>-4497876.45</v>
      </c>
      <c r="E125" s="347">
        <v>276337.7</v>
      </c>
      <c r="F125" s="347">
        <v>918891.5</v>
      </c>
      <c r="G125" s="347">
        <v>-5140430.25</v>
      </c>
    </row>
    <row r="126" spans="1:7" x14ac:dyDescent="0.25">
      <c r="A126" s="343">
        <v>168504</v>
      </c>
      <c r="B126" s="30">
        <f t="shared" si="1"/>
        <v>6</v>
      </c>
      <c r="C126" s="343" t="s">
        <v>34</v>
      </c>
      <c r="D126" s="347">
        <v>-3844139488.3600001</v>
      </c>
      <c r="E126" s="347">
        <v>563804106.49000001</v>
      </c>
      <c r="F126" s="347">
        <v>2349593185.9000001</v>
      </c>
      <c r="G126" s="347">
        <v>-5629928567.7700005</v>
      </c>
    </row>
    <row r="127" spans="1:7" x14ac:dyDescent="0.25">
      <c r="A127" s="343">
        <v>168504009</v>
      </c>
      <c r="B127" s="30">
        <f t="shared" si="1"/>
        <v>9</v>
      </c>
      <c r="C127" s="343" t="s">
        <v>35</v>
      </c>
      <c r="D127" s="347">
        <v>-163700208.00999999</v>
      </c>
      <c r="E127" s="347">
        <v>10495305.789999999</v>
      </c>
      <c r="F127" s="347">
        <v>41637365.590000004</v>
      </c>
      <c r="G127" s="347">
        <v>-194842267.81</v>
      </c>
    </row>
    <row r="128" spans="1:7" x14ac:dyDescent="0.25">
      <c r="A128" s="343">
        <v>168504011</v>
      </c>
      <c r="B128" s="30">
        <f t="shared" si="1"/>
        <v>9</v>
      </c>
      <c r="C128" s="343" t="s">
        <v>36</v>
      </c>
      <c r="D128" s="347">
        <v>-3680439280.3499999</v>
      </c>
      <c r="E128" s="347">
        <v>553308800.70000005</v>
      </c>
      <c r="F128" s="347">
        <v>2307955820.3099999</v>
      </c>
      <c r="G128" s="347">
        <v>-5435086299.96</v>
      </c>
    </row>
    <row r="129" spans="1:7" x14ac:dyDescent="0.25">
      <c r="A129" s="343">
        <v>168505</v>
      </c>
      <c r="B129" s="30">
        <f t="shared" si="1"/>
        <v>6</v>
      </c>
      <c r="C129" s="343" t="s">
        <v>37</v>
      </c>
      <c r="D129" s="347">
        <v>-6715743.6600000001</v>
      </c>
      <c r="E129" s="347">
        <v>501249.56</v>
      </c>
      <c r="F129" s="347">
        <v>1963121.48</v>
      </c>
      <c r="G129" s="347">
        <v>-8177615.5800000001</v>
      </c>
    </row>
    <row r="130" spans="1:7" x14ac:dyDescent="0.25">
      <c r="A130" s="343">
        <v>168505008</v>
      </c>
      <c r="B130" s="30">
        <f t="shared" si="1"/>
        <v>9</v>
      </c>
      <c r="C130" s="343" t="s">
        <v>38</v>
      </c>
      <c r="D130" s="347">
        <v>-6715743.6600000001</v>
      </c>
      <c r="E130" s="347">
        <v>501249.56</v>
      </c>
      <c r="F130" s="347">
        <v>1963121.48</v>
      </c>
      <c r="G130" s="347">
        <v>-8177615.5800000001</v>
      </c>
    </row>
    <row r="131" spans="1:7" x14ac:dyDescent="0.25">
      <c r="A131" s="343">
        <v>168506</v>
      </c>
      <c r="B131" s="30">
        <f t="shared" si="1"/>
        <v>6</v>
      </c>
      <c r="C131" s="343" t="s">
        <v>39</v>
      </c>
      <c r="D131" s="347">
        <v>-1058537511</v>
      </c>
      <c r="E131" s="347">
        <v>119124551.7</v>
      </c>
      <c r="F131" s="347">
        <v>246297506.72</v>
      </c>
      <c r="G131" s="347">
        <v>-1185710466.02</v>
      </c>
    </row>
    <row r="132" spans="1:7" x14ac:dyDescent="0.25">
      <c r="A132" s="343">
        <v>168506001</v>
      </c>
      <c r="B132" s="30">
        <f t="shared" si="1"/>
        <v>9</v>
      </c>
      <c r="C132" s="343" t="s">
        <v>40</v>
      </c>
      <c r="D132" s="347">
        <v>-786012112.25999999</v>
      </c>
      <c r="E132" s="347">
        <v>51862239.350000001</v>
      </c>
      <c r="F132" s="347">
        <v>159773953.56</v>
      </c>
      <c r="G132" s="347">
        <v>-893923826.47000003</v>
      </c>
    </row>
    <row r="133" spans="1:7" x14ac:dyDescent="0.25">
      <c r="A133" s="343">
        <v>168506002</v>
      </c>
      <c r="B133" s="30">
        <f t="shared" si="1"/>
        <v>9</v>
      </c>
      <c r="C133" s="343" t="s">
        <v>41</v>
      </c>
      <c r="D133" s="347">
        <v>-269310701.02999997</v>
      </c>
      <c r="E133" s="347">
        <v>67070961.399999999</v>
      </c>
      <c r="F133" s="347">
        <v>85872959.930000007</v>
      </c>
      <c r="G133" s="347">
        <v>-288112699.56</v>
      </c>
    </row>
    <row r="134" spans="1:7" x14ac:dyDescent="0.25">
      <c r="A134" s="343">
        <v>168506004</v>
      </c>
      <c r="B134" s="30">
        <f t="shared" si="1"/>
        <v>9</v>
      </c>
      <c r="C134" s="343" t="s">
        <v>52</v>
      </c>
      <c r="D134" s="347">
        <v>-3214697.71</v>
      </c>
      <c r="E134" s="347">
        <v>191350.95</v>
      </c>
      <c r="F134" s="347">
        <v>650593.23</v>
      </c>
      <c r="G134" s="347">
        <v>-3673939.99</v>
      </c>
    </row>
    <row r="135" spans="1:7" x14ac:dyDescent="0.25">
      <c r="A135" s="343">
        <v>168507</v>
      </c>
      <c r="B135" s="30">
        <f t="shared" si="1"/>
        <v>6</v>
      </c>
      <c r="C135" s="343" t="s">
        <v>42</v>
      </c>
      <c r="D135" s="347">
        <v>-3094657380.9299998</v>
      </c>
      <c r="E135" s="347">
        <v>444432057.85000002</v>
      </c>
      <c r="F135" s="347">
        <v>1404582922.02</v>
      </c>
      <c r="G135" s="347">
        <v>-4054808245.0999999</v>
      </c>
    </row>
    <row r="136" spans="1:7" x14ac:dyDescent="0.25">
      <c r="A136" s="343">
        <v>168507001</v>
      </c>
      <c r="B136" s="30">
        <f t="shared" si="1"/>
        <v>9</v>
      </c>
      <c r="C136" s="343" t="s">
        <v>43</v>
      </c>
      <c r="D136" s="347">
        <v>-1460251954.99</v>
      </c>
      <c r="E136" s="347">
        <v>216670882.78999999</v>
      </c>
      <c r="F136" s="347">
        <v>577393227.73000002</v>
      </c>
      <c r="G136" s="347">
        <v>-1820974299.9300001</v>
      </c>
    </row>
    <row r="137" spans="1:7" x14ac:dyDescent="0.25">
      <c r="A137" s="343">
        <v>168507002</v>
      </c>
      <c r="B137" s="30">
        <f t="shared" si="1"/>
        <v>9</v>
      </c>
      <c r="C137" s="343" t="s">
        <v>44</v>
      </c>
      <c r="D137" s="347">
        <v>-1579046608.71</v>
      </c>
      <c r="E137" s="347">
        <v>219898150.36000001</v>
      </c>
      <c r="F137" s="347">
        <v>809298691.71000004</v>
      </c>
      <c r="G137" s="347">
        <v>-2168447150.0599999</v>
      </c>
    </row>
    <row r="138" spans="1:7" x14ac:dyDescent="0.25">
      <c r="A138" s="343">
        <v>168507003</v>
      </c>
      <c r="B138" s="30">
        <f t="shared" ref="B138:B201" si="2">LEN(A138)</f>
        <v>9</v>
      </c>
      <c r="C138" s="343" t="s">
        <v>45</v>
      </c>
      <c r="D138" s="347">
        <v>-55358817.229999997</v>
      </c>
      <c r="E138" s="347">
        <v>5511868.4800000004</v>
      </c>
      <c r="F138" s="347">
        <v>10133725.93</v>
      </c>
      <c r="G138" s="347">
        <v>-59980674.68</v>
      </c>
    </row>
    <row r="139" spans="1:7" x14ac:dyDescent="0.25">
      <c r="A139" s="343">
        <v>168507007</v>
      </c>
      <c r="B139" s="30">
        <f t="shared" si="2"/>
        <v>9</v>
      </c>
      <c r="C139" s="343" t="s">
        <v>46</v>
      </c>
      <c r="D139" s="347">
        <v>0</v>
      </c>
      <c r="E139" s="347">
        <v>2351156.2200000002</v>
      </c>
      <c r="F139" s="347">
        <v>7757276.6500000004</v>
      </c>
      <c r="G139" s="347">
        <v>-5406120.4299999997</v>
      </c>
    </row>
    <row r="140" spans="1:7" x14ac:dyDescent="0.25">
      <c r="A140" s="343">
        <v>168508</v>
      </c>
      <c r="B140" s="30">
        <f t="shared" si="2"/>
        <v>6</v>
      </c>
      <c r="C140" s="343" t="s">
        <v>47</v>
      </c>
      <c r="D140" s="347">
        <v>-324247274.61000001</v>
      </c>
      <c r="E140" s="347">
        <v>19287136.829999998</v>
      </c>
      <c r="F140" s="347">
        <v>66280891.229999997</v>
      </c>
      <c r="G140" s="347">
        <v>-371241029.00999999</v>
      </c>
    </row>
    <row r="141" spans="1:7" x14ac:dyDescent="0.25">
      <c r="A141" s="343">
        <v>168508002</v>
      </c>
      <c r="B141" s="30">
        <f t="shared" si="2"/>
        <v>9</v>
      </c>
      <c r="C141" s="343" t="s">
        <v>48</v>
      </c>
      <c r="D141" s="347">
        <v>-287229078.45999998</v>
      </c>
      <c r="E141" s="347">
        <v>16803374.879999999</v>
      </c>
      <c r="F141" s="347">
        <v>57836100.600000001</v>
      </c>
      <c r="G141" s="347">
        <v>-328261804.18000001</v>
      </c>
    </row>
    <row r="142" spans="1:7" x14ac:dyDescent="0.25">
      <c r="A142" s="343">
        <v>168508006</v>
      </c>
      <c r="B142" s="30">
        <f t="shared" si="2"/>
        <v>9</v>
      </c>
      <c r="C142" s="343" t="s">
        <v>65</v>
      </c>
      <c r="D142" s="347">
        <v>-37018196.149999999</v>
      </c>
      <c r="E142" s="347">
        <v>2483761.9500000002</v>
      </c>
      <c r="F142" s="347">
        <v>8444790.6300000008</v>
      </c>
      <c r="G142" s="347">
        <v>-42979224.829999998</v>
      </c>
    </row>
    <row r="143" spans="1:7" x14ac:dyDescent="0.25">
      <c r="A143" s="343">
        <v>168509</v>
      </c>
      <c r="B143" s="30">
        <f t="shared" si="2"/>
        <v>6</v>
      </c>
      <c r="C143" s="343" t="s">
        <v>53</v>
      </c>
      <c r="D143" s="347">
        <v>-5437454.2400000002</v>
      </c>
      <c r="E143" s="347">
        <v>323658</v>
      </c>
      <c r="F143" s="347">
        <v>1100437.2</v>
      </c>
      <c r="G143" s="347">
        <v>-6214233.4400000004</v>
      </c>
    </row>
    <row r="144" spans="1:7" x14ac:dyDescent="0.25">
      <c r="A144" s="343">
        <v>168509002</v>
      </c>
      <c r="B144" s="30">
        <f t="shared" si="2"/>
        <v>9</v>
      </c>
      <c r="C144" s="343" t="s">
        <v>54</v>
      </c>
      <c r="D144" s="347">
        <v>-3241685.29</v>
      </c>
      <c r="E144" s="347">
        <v>192957.45</v>
      </c>
      <c r="F144" s="347">
        <v>656055.32999999996</v>
      </c>
      <c r="G144" s="347">
        <v>-3704783.17</v>
      </c>
    </row>
    <row r="145" spans="1:7" x14ac:dyDescent="0.25">
      <c r="A145" s="343">
        <v>168509006</v>
      </c>
      <c r="B145" s="30">
        <f t="shared" si="2"/>
        <v>9</v>
      </c>
      <c r="C145" s="343" t="s">
        <v>67</v>
      </c>
      <c r="D145" s="347">
        <v>-2195768.9500000002</v>
      </c>
      <c r="E145" s="347">
        <v>130700.55</v>
      </c>
      <c r="F145" s="347">
        <v>444381.87</v>
      </c>
      <c r="G145" s="347">
        <v>-2509450.27</v>
      </c>
    </row>
    <row r="146" spans="1:7" x14ac:dyDescent="0.25">
      <c r="A146" s="343">
        <v>168513</v>
      </c>
      <c r="B146" s="30">
        <f t="shared" si="2"/>
        <v>6</v>
      </c>
      <c r="C146" s="343" t="s">
        <v>74</v>
      </c>
      <c r="D146" s="347">
        <v>-2212470.69</v>
      </c>
      <c r="E146" s="347">
        <v>92326809.359999999</v>
      </c>
      <c r="F146" s="347">
        <v>93332126.849999994</v>
      </c>
      <c r="G146" s="347">
        <v>-3217788.18</v>
      </c>
    </row>
    <row r="147" spans="1:7" x14ac:dyDescent="0.25">
      <c r="A147" s="343">
        <v>168513011</v>
      </c>
      <c r="B147" s="30">
        <f t="shared" si="2"/>
        <v>9</v>
      </c>
      <c r="C147" s="343" t="s">
        <v>76</v>
      </c>
      <c r="D147" s="347">
        <v>-261798.57</v>
      </c>
      <c r="E147" s="347">
        <v>23848287.100000001</v>
      </c>
      <c r="F147" s="347">
        <v>23586488.530000001</v>
      </c>
      <c r="G147" s="347">
        <v>0</v>
      </c>
    </row>
    <row r="148" spans="1:7" x14ac:dyDescent="0.25">
      <c r="A148" s="343">
        <v>168513027</v>
      </c>
      <c r="B148" s="30">
        <f t="shared" si="2"/>
        <v>9</v>
      </c>
      <c r="C148" s="343" t="s">
        <v>77</v>
      </c>
      <c r="D148" s="347">
        <v>-329890.05</v>
      </c>
      <c r="E148" s="347">
        <v>543530.49</v>
      </c>
      <c r="F148" s="347">
        <v>843430.53</v>
      </c>
      <c r="G148" s="347">
        <v>-629790.09</v>
      </c>
    </row>
    <row r="149" spans="1:7" x14ac:dyDescent="0.25">
      <c r="A149" s="343">
        <v>168513028</v>
      </c>
      <c r="B149" s="30">
        <f t="shared" si="2"/>
        <v>9</v>
      </c>
      <c r="C149" s="343" t="s">
        <v>78</v>
      </c>
      <c r="D149" s="347">
        <v>-199684.14</v>
      </c>
      <c r="E149" s="347">
        <v>1986890.04</v>
      </c>
      <c r="F149" s="347">
        <v>1862198.4</v>
      </c>
      <c r="G149" s="347">
        <v>-74992.5</v>
      </c>
    </row>
    <row r="150" spans="1:7" x14ac:dyDescent="0.25">
      <c r="A150" s="343">
        <v>168513033</v>
      </c>
      <c r="B150" s="30">
        <f t="shared" si="2"/>
        <v>9</v>
      </c>
      <c r="C150" s="343" t="s">
        <v>79</v>
      </c>
      <c r="D150" s="347">
        <v>-100901.75</v>
      </c>
      <c r="E150" s="347">
        <v>21019077.16</v>
      </c>
      <c r="F150" s="347">
        <v>20918175.41</v>
      </c>
      <c r="G150" s="347">
        <v>0</v>
      </c>
    </row>
    <row r="151" spans="1:7" x14ac:dyDescent="0.25">
      <c r="A151" s="343">
        <v>168513034</v>
      </c>
      <c r="B151" s="30">
        <f t="shared" si="2"/>
        <v>9</v>
      </c>
      <c r="C151" s="343" t="s">
        <v>80</v>
      </c>
      <c r="D151" s="347">
        <v>-1320196.18</v>
      </c>
      <c r="E151" s="347">
        <v>43727322.899999999</v>
      </c>
      <c r="F151" s="347">
        <v>42425971.689999998</v>
      </c>
      <c r="G151" s="347">
        <v>-18844.97</v>
      </c>
    </row>
    <row r="152" spans="1:7" x14ac:dyDescent="0.25">
      <c r="A152" s="343">
        <v>168513039</v>
      </c>
      <c r="B152" s="30">
        <f t="shared" si="2"/>
        <v>9</v>
      </c>
      <c r="C152" s="343" t="s">
        <v>467</v>
      </c>
      <c r="D152" s="347">
        <v>0</v>
      </c>
      <c r="E152" s="347">
        <v>1201701.67</v>
      </c>
      <c r="F152" s="347">
        <v>3695862.29</v>
      </c>
      <c r="G152" s="347">
        <v>-2494160.62</v>
      </c>
    </row>
    <row r="153" spans="1:7" x14ac:dyDescent="0.25">
      <c r="A153" s="343">
        <v>168515</v>
      </c>
      <c r="B153" s="30">
        <f t="shared" si="2"/>
        <v>6</v>
      </c>
      <c r="C153" s="343" t="s">
        <v>81</v>
      </c>
      <c r="D153" s="347">
        <v>-1546968263.9300001</v>
      </c>
      <c r="E153" s="347">
        <v>475165587.61000001</v>
      </c>
      <c r="F153" s="347">
        <v>789156438.94000006</v>
      </c>
      <c r="G153" s="347">
        <v>-1860959115.26</v>
      </c>
    </row>
    <row r="154" spans="1:7" x14ac:dyDescent="0.25">
      <c r="A154" s="343">
        <v>168515003</v>
      </c>
      <c r="B154" s="30">
        <f t="shared" si="2"/>
        <v>9</v>
      </c>
      <c r="C154" s="343" t="s">
        <v>468</v>
      </c>
      <c r="D154" s="347">
        <v>0</v>
      </c>
      <c r="E154" s="347">
        <v>3218075.71</v>
      </c>
      <c r="F154" s="347">
        <v>3218075.71</v>
      </c>
      <c r="G154" s="347">
        <v>0</v>
      </c>
    </row>
    <row r="155" spans="1:7" x14ac:dyDescent="0.25">
      <c r="A155" s="343">
        <v>168515062</v>
      </c>
      <c r="B155" s="30">
        <f t="shared" si="2"/>
        <v>9</v>
      </c>
      <c r="C155" s="343" t="s">
        <v>413</v>
      </c>
      <c r="D155" s="347">
        <v>-5220860.4400000004</v>
      </c>
      <c r="E155" s="347">
        <v>302158.55</v>
      </c>
      <c r="F155" s="347">
        <v>1047995.75</v>
      </c>
      <c r="G155" s="347">
        <v>-5966697.6399999997</v>
      </c>
    </row>
    <row r="156" spans="1:7" x14ac:dyDescent="0.25">
      <c r="A156" s="343">
        <v>168515072</v>
      </c>
      <c r="B156" s="30">
        <f t="shared" si="2"/>
        <v>9</v>
      </c>
      <c r="C156" s="343" t="s">
        <v>75</v>
      </c>
      <c r="D156" s="347">
        <v>-9627898.5399999991</v>
      </c>
      <c r="E156" s="347">
        <v>3053643.17</v>
      </c>
      <c r="F156" s="347">
        <v>4429057.25</v>
      </c>
      <c r="G156" s="347">
        <v>-11003312.619999999</v>
      </c>
    </row>
    <row r="157" spans="1:7" x14ac:dyDescent="0.25">
      <c r="A157" s="343">
        <v>168515074</v>
      </c>
      <c r="B157" s="30">
        <f t="shared" si="2"/>
        <v>9</v>
      </c>
      <c r="C157" s="343" t="s">
        <v>76</v>
      </c>
      <c r="D157" s="347">
        <v>-372791826.95999998</v>
      </c>
      <c r="E157" s="347">
        <v>171322055.59999999</v>
      </c>
      <c r="F157" s="347">
        <v>222963149.74000001</v>
      </c>
      <c r="G157" s="347">
        <v>-424432921.10000002</v>
      </c>
    </row>
    <row r="158" spans="1:7" x14ac:dyDescent="0.25">
      <c r="A158" s="343">
        <v>168515087</v>
      </c>
      <c r="B158" s="30">
        <f t="shared" si="2"/>
        <v>9</v>
      </c>
      <c r="C158" s="343" t="s">
        <v>397</v>
      </c>
      <c r="D158" s="347">
        <v>-796581.27</v>
      </c>
      <c r="E158" s="347">
        <v>177658.42</v>
      </c>
      <c r="F158" s="347">
        <v>345165.46</v>
      </c>
      <c r="G158" s="347">
        <v>-964088.31</v>
      </c>
    </row>
    <row r="159" spans="1:7" x14ac:dyDescent="0.25">
      <c r="A159" s="343">
        <v>168515090</v>
      </c>
      <c r="B159" s="30">
        <f t="shared" si="2"/>
        <v>9</v>
      </c>
      <c r="C159" s="343" t="s">
        <v>77</v>
      </c>
      <c r="D159" s="347">
        <v>-24838411.640000001</v>
      </c>
      <c r="E159" s="347">
        <v>16625136.51</v>
      </c>
      <c r="F159" s="347">
        <v>28691896.34</v>
      </c>
      <c r="G159" s="347">
        <v>-36905171.469999999</v>
      </c>
    </row>
    <row r="160" spans="1:7" x14ac:dyDescent="0.25">
      <c r="A160" s="343">
        <v>168515091</v>
      </c>
      <c r="B160" s="30">
        <f t="shared" si="2"/>
        <v>9</v>
      </c>
      <c r="C160" s="343" t="s">
        <v>78</v>
      </c>
      <c r="D160" s="347">
        <v>-56322283.619999997</v>
      </c>
      <c r="E160" s="347">
        <v>48159115.329999998</v>
      </c>
      <c r="F160" s="347">
        <v>54917683.759999998</v>
      </c>
      <c r="G160" s="347">
        <v>-63080852.049999997</v>
      </c>
    </row>
    <row r="161" spans="1:7" x14ac:dyDescent="0.25">
      <c r="A161" s="343">
        <v>168515096</v>
      </c>
      <c r="B161" s="30">
        <f t="shared" si="2"/>
        <v>9</v>
      </c>
      <c r="C161" s="343" t="s">
        <v>79</v>
      </c>
      <c r="D161" s="347">
        <v>-667068735.75</v>
      </c>
      <c r="E161" s="347">
        <v>131111186.42</v>
      </c>
      <c r="F161" s="347">
        <v>294086698.13</v>
      </c>
      <c r="G161" s="347">
        <v>-830044247.46000004</v>
      </c>
    </row>
    <row r="162" spans="1:7" x14ac:dyDescent="0.25">
      <c r="A162" s="343">
        <v>168515097</v>
      </c>
      <c r="B162" s="30">
        <f t="shared" si="2"/>
        <v>9</v>
      </c>
      <c r="C162" s="343" t="s">
        <v>80</v>
      </c>
      <c r="D162" s="347">
        <v>-86049561.260000005</v>
      </c>
      <c r="E162" s="347">
        <v>84153680.950000003</v>
      </c>
      <c r="F162" s="347">
        <v>123682876.48</v>
      </c>
      <c r="G162" s="347">
        <v>-125578756.79000001</v>
      </c>
    </row>
    <row r="163" spans="1:7" x14ac:dyDescent="0.25">
      <c r="A163" s="343">
        <v>168515098</v>
      </c>
      <c r="B163" s="30">
        <f t="shared" si="2"/>
        <v>9</v>
      </c>
      <c r="C163" s="343" t="s">
        <v>469</v>
      </c>
      <c r="D163" s="347">
        <v>0</v>
      </c>
      <c r="E163" s="347">
        <v>624798.64</v>
      </c>
      <c r="F163" s="347">
        <v>3911342.83</v>
      </c>
      <c r="G163" s="347">
        <v>-3286544.19</v>
      </c>
    </row>
    <row r="164" spans="1:7" x14ac:dyDescent="0.25">
      <c r="A164" s="343">
        <v>168515104</v>
      </c>
      <c r="B164" s="30">
        <f t="shared" si="2"/>
        <v>9</v>
      </c>
      <c r="C164" s="343" t="s">
        <v>83</v>
      </c>
      <c r="D164" s="347">
        <v>-324252104.44999999</v>
      </c>
      <c r="E164" s="347">
        <v>16418078.310000001</v>
      </c>
      <c r="F164" s="347">
        <v>51862497.490000002</v>
      </c>
      <c r="G164" s="347">
        <v>-359696523.63</v>
      </c>
    </row>
    <row r="165" spans="1:7" x14ac:dyDescent="0.25">
      <c r="A165" s="343">
        <v>1695</v>
      </c>
      <c r="B165" s="30">
        <f t="shared" si="2"/>
        <v>4</v>
      </c>
      <c r="C165" s="343" t="s">
        <v>433</v>
      </c>
      <c r="D165" s="347">
        <v>-614553211.51999998</v>
      </c>
      <c r="E165" s="347">
        <v>0</v>
      </c>
      <c r="F165" s="347">
        <v>0</v>
      </c>
      <c r="G165" s="347">
        <v>-614553211.51999998</v>
      </c>
    </row>
    <row r="166" spans="1:7" x14ac:dyDescent="0.25">
      <c r="A166" s="343">
        <v>169508</v>
      </c>
      <c r="B166" s="30">
        <f t="shared" si="2"/>
        <v>6</v>
      </c>
      <c r="C166" s="343" t="s">
        <v>34</v>
      </c>
      <c r="D166" s="347">
        <v>-37777296.140000001</v>
      </c>
      <c r="E166" s="347">
        <v>0</v>
      </c>
      <c r="F166" s="347">
        <v>0</v>
      </c>
      <c r="G166" s="347">
        <v>-37777296.140000001</v>
      </c>
    </row>
    <row r="167" spans="1:7" x14ac:dyDescent="0.25">
      <c r="A167" s="343">
        <v>169508011</v>
      </c>
      <c r="B167" s="30">
        <f t="shared" si="2"/>
        <v>9</v>
      </c>
      <c r="C167" s="343" t="s">
        <v>36</v>
      </c>
      <c r="D167" s="347">
        <v>-37777296.140000001</v>
      </c>
      <c r="E167" s="347">
        <v>0</v>
      </c>
      <c r="F167" s="347">
        <v>0</v>
      </c>
      <c r="G167" s="347">
        <v>-37777296.140000001</v>
      </c>
    </row>
    <row r="168" spans="1:7" x14ac:dyDescent="0.25">
      <c r="A168" s="343">
        <v>169512</v>
      </c>
      <c r="B168" s="30">
        <f t="shared" si="2"/>
        <v>6</v>
      </c>
      <c r="C168" s="343" t="s">
        <v>429</v>
      </c>
      <c r="D168" s="347">
        <v>-576775915.38</v>
      </c>
      <c r="E168" s="347">
        <v>0</v>
      </c>
      <c r="F168" s="347">
        <v>0</v>
      </c>
      <c r="G168" s="347">
        <v>-576775915.38</v>
      </c>
    </row>
    <row r="169" spans="1:7" x14ac:dyDescent="0.25">
      <c r="A169" s="343">
        <v>169512002</v>
      </c>
      <c r="B169" s="30">
        <f t="shared" si="2"/>
        <v>9</v>
      </c>
      <c r="C169" s="343" t="s">
        <v>48</v>
      </c>
      <c r="D169" s="347">
        <v>-576775915.38</v>
      </c>
      <c r="E169" s="347">
        <v>0</v>
      </c>
      <c r="F169" s="347">
        <v>0</v>
      </c>
      <c r="G169" s="347">
        <v>-576775915.38</v>
      </c>
    </row>
    <row r="170" spans="1:7" x14ac:dyDescent="0.25">
      <c r="A170" s="343">
        <v>19</v>
      </c>
      <c r="B170" s="30">
        <f t="shared" si="2"/>
        <v>2</v>
      </c>
      <c r="C170" s="343" t="s">
        <v>84</v>
      </c>
      <c r="D170" s="347">
        <v>33563140023.41</v>
      </c>
      <c r="E170" s="347">
        <v>5334717436.6999998</v>
      </c>
      <c r="F170" s="347">
        <v>7349315144.21</v>
      </c>
      <c r="G170" s="347">
        <v>31548542315.900002</v>
      </c>
    </row>
    <row r="171" spans="1:7" x14ac:dyDescent="0.25">
      <c r="A171" s="343">
        <v>1905</v>
      </c>
      <c r="B171" s="30">
        <f t="shared" si="2"/>
        <v>4</v>
      </c>
      <c r="C171" s="343" t="s">
        <v>85</v>
      </c>
      <c r="D171" s="347">
        <v>990778415.66999996</v>
      </c>
      <c r="E171" s="347">
        <v>392182324</v>
      </c>
      <c r="F171" s="347">
        <v>1382960739.6700001</v>
      </c>
      <c r="G171" s="347">
        <v>0</v>
      </c>
    </row>
    <row r="172" spans="1:7" x14ac:dyDescent="0.25">
      <c r="A172" s="343">
        <v>190504</v>
      </c>
      <c r="B172" s="30">
        <f t="shared" si="2"/>
        <v>6</v>
      </c>
      <c r="C172" s="343" t="s">
        <v>28</v>
      </c>
      <c r="D172" s="347">
        <v>595184544.66999996</v>
      </c>
      <c r="E172" s="347">
        <v>0</v>
      </c>
      <c r="F172" s="347">
        <v>595184544.66999996</v>
      </c>
      <c r="G172" s="347">
        <v>0</v>
      </c>
    </row>
    <row r="173" spans="1:7" x14ac:dyDescent="0.25">
      <c r="A173" s="343">
        <v>190504001</v>
      </c>
      <c r="B173" s="30">
        <f t="shared" si="2"/>
        <v>9</v>
      </c>
      <c r="C173" s="343" t="s">
        <v>28</v>
      </c>
      <c r="D173" s="347">
        <v>595184544.66999996</v>
      </c>
      <c r="E173" s="347">
        <v>0</v>
      </c>
      <c r="F173" s="347">
        <v>595184544.66999996</v>
      </c>
      <c r="G173" s="347">
        <v>0</v>
      </c>
    </row>
    <row r="174" spans="1:7" x14ac:dyDescent="0.25">
      <c r="A174" s="343">
        <v>190513</v>
      </c>
      <c r="B174" s="30">
        <f t="shared" si="2"/>
        <v>6</v>
      </c>
      <c r="C174" s="343" t="s">
        <v>470</v>
      </c>
      <c r="D174" s="347">
        <v>0</v>
      </c>
      <c r="E174" s="347">
        <v>392182324</v>
      </c>
      <c r="F174" s="347">
        <v>392182324</v>
      </c>
      <c r="G174" s="347">
        <v>0</v>
      </c>
    </row>
    <row r="175" spans="1:7" x14ac:dyDescent="0.25">
      <c r="A175" s="343">
        <v>190513001</v>
      </c>
      <c r="B175" s="30">
        <f t="shared" si="2"/>
        <v>9</v>
      </c>
      <c r="C175" s="343" t="s">
        <v>470</v>
      </c>
      <c r="D175" s="347">
        <v>0</v>
      </c>
      <c r="E175" s="347">
        <v>392182324</v>
      </c>
      <c r="F175" s="347">
        <v>392182324</v>
      </c>
      <c r="G175" s="347">
        <v>0</v>
      </c>
    </row>
    <row r="176" spans="1:7" x14ac:dyDescent="0.25">
      <c r="A176" s="343">
        <v>190590</v>
      </c>
      <c r="B176" s="30">
        <f t="shared" si="2"/>
        <v>6</v>
      </c>
      <c r="C176" s="343" t="s">
        <v>86</v>
      </c>
      <c r="D176" s="347">
        <v>395593871</v>
      </c>
      <c r="E176" s="347">
        <v>0</v>
      </c>
      <c r="F176" s="347">
        <v>395593871</v>
      </c>
      <c r="G176" s="347">
        <v>0</v>
      </c>
    </row>
    <row r="177" spans="1:7" x14ac:dyDescent="0.25">
      <c r="A177" s="343">
        <v>190590001</v>
      </c>
      <c r="B177" s="30">
        <f t="shared" si="2"/>
        <v>9</v>
      </c>
      <c r="C177" s="343" t="s">
        <v>86</v>
      </c>
      <c r="D177" s="347">
        <v>395593871</v>
      </c>
      <c r="E177" s="347">
        <v>0</v>
      </c>
      <c r="F177" s="347">
        <v>395593871</v>
      </c>
      <c r="G177" s="347">
        <v>0</v>
      </c>
    </row>
    <row r="178" spans="1:7" x14ac:dyDescent="0.25">
      <c r="A178" s="343">
        <v>1906</v>
      </c>
      <c r="B178" s="30">
        <f t="shared" si="2"/>
        <v>4</v>
      </c>
      <c r="C178" s="343" t="s">
        <v>422</v>
      </c>
      <c r="D178" s="347">
        <v>0</v>
      </c>
      <c r="E178" s="347">
        <v>728092021.10000002</v>
      </c>
      <c r="F178" s="347">
        <v>0</v>
      </c>
      <c r="G178" s="347">
        <v>728092021.10000002</v>
      </c>
    </row>
    <row r="179" spans="1:7" x14ac:dyDescent="0.25">
      <c r="A179" s="343">
        <v>190604</v>
      </c>
      <c r="B179" s="30">
        <f t="shared" si="2"/>
        <v>6</v>
      </c>
      <c r="C179" s="343" t="s">
        <v>421</v>
      </c>
      <c r="D179" s="347">
        <v>0</v>
      </c>
      <c r="E179" s="347">
        <v>728092021.10000002</v>
      </c>
      <c r="F179" s="347">
        <v>0</v>
      </c>
      <c r="G179" s="347">
        <v>728092021.10000002</v>
      </c>
    </row>
    <row r="180" spans="1:7" x14ac:dyDescent="0.25">
      <c r="A180" s="343">
        <v>190604001</v>
      </c>
      <c r="B180" s="30">
        <f t="shared" si="2"/>
        <v>9</v>
      </c>
      <c r="C180" s="343" t="s">
        <v>420</v>
      </c>
      <c r="D180" s="347">
        <v>0</v>
      </c>
      <c r="E180" s="347">
        <v>728092021.10000002</v>
      </c>
      <c r="F180" s="347">
        <v>0</v>
      </c>
      <c r="G180" s="347">
        <v>728092021.10000002</v>
      </c>
    </row>
    <row r="181" spans="1:7" x14ac:dyDescent="0.25">
      <c r="A181" s="343">
        <v>1908</v>
      </c>
      <c r="B181" s="30">
        <f t="shared" si="2"/>
        <v>4</v>
      </c>
      <c r="C181" s="343" t="s">
        <v>87</v>
      </c>
      <c r="D181" s="347">
        <v>3577625662.9299998</v>
      </c>
      <c r="E181" s="347">
        <v>722039590.60000002</v>
      </c>
      <c r="F181" s="347">
        <v>795171015.38</v>
      </c>
      <c r="G181" s="347">
        <v>3504494238.1500001</v>
      </c>
    </row>
    <row r="182" spans="1:7" x14ac:dyDescent="0.25">
      <c r="A182" s="343">
        <v>190801</v>
      </c>
      <c r="B182" s="30">
        <f t="shared" si="2"/>
        <v>6</v>
      </c>
      <c r="C182" s="343" t="s">
        <v>88</v>
      </c>
      <c r="D182" s="347">
        <v>3577625662.9299998</v>
      </c>
      <c r="E182" s="347">
        <v>722039590.60000002</v>
      </c>
      <c r="F182" s="347">
        <v>795171015.38</v>
      </c>
      <c r="G182" s="347">
        <v>3504494238.1500001</v>
      </c>
    </row>
    <row r="183" spans="1:7" x14ac:dyDescent="0.25">
      <c r="A183" s="343">
        <v>190801001</v>
      </c>
      <c r="B183" s="30">
        <f t="shared" si="2"/>
        <v>9</v>
      </c>
      <c r="C183" s="343" t="s">
        <v>88</v>
      </c>
      <c r="D183" s="347">
        <v>3577625662.9299998</v>
      </c>
      <c r="E183" s="347">
        <v>721936174.60000002</v>
      </c>
      <c r="F183" s="347">
        <v>795171015.38</v>
      </c>
      <c r="G183" s="347">
        <v>3504390822.1500001</v>
      </c>
    </row>
    <row r="184" spans="1:7" x14ac:dyDescent="0.25">
      <c r="A184" s="343">
        <v>190801002</v>
      </c>
      <c r="B184" s="30">
        <f t="shared" si="2"/>
        <v>9</v>
      </c>
      <c r="C184" s="343" t="s">
        <v>471</v>
      </c>
      <c r="D184" s="347">
        <v>0</v>
      </c>
      <c r="E184" s="347">
        <v>103416</v>
      </c>
      <c r="F184" s="347">
        <v>0</v>
      </c>
      <c r="G184" s="347">
        <v>103416</v>
      </c>
    </row>
    <row r="185" spans="1:7" x14ac:dyDescent="0.25">
      <c r="A185" s="343">
        <v>1909</v>
      </c>
      <c r="B185" s="30">
        <f t="shared" si="2"/>
        <v>4</v>
      </c>
      <c r="C185" s="343" t="s">
        <v>472</v>
      </c>
      <c r="D185" s="347">
        <v>0</v>
      </c>
      <c r="E185" s="347">
        <v>101363</v>
      </c>
      <c r="F185" s="347">
        <v>0</v>
      </c>
      <c r="G185" s="347">
        <v>101363</v>
      </c>
    </row>
    <row r="186" spans="1:7" x14ac:dyDescent="0.25">
      <c r="A186" s="343">
        <v>190903</v>
      </c>
      <c r="B186" s="30">
        <f t="shared" si="2"/>
        <v>6</v>
      </c>
      <c r="C186" s="343" t="s">
        <v>473</v>
      </c>
      <c r="D186" s="347">
        <v>0</v>
      </c>
      <c r="E186" s="347">
        <v>101363</v>
      </c>
      <c r="F186" s="347">
        <v>0</v>
      </c>
      <c r="G186" s="347">
        <v>101363</v>
      </c>
    </row>
    <row r="187" spans="1:7" x14ac:dyDescent="0.25">
      <c r="A187" s="343">
        <v>190903001</v>
      </c>
      <c r="B187" s="30">
        <f t="shared" si="2"/>
        <v>9</v>
      </c>
      <c r="C187" s="343" t="s">
        <v>473</v>
      </c>
      <c r="D187" s="347">
        <v>0</v>
      </c>
      <c r="E187" s="347">
        <v>101363</v>
      </c>
      <c r="F187" s="347">
        <v>0</v>
      </c>
      <c r="G187" s="347">
        <v>101363</v>
      </c>
    </row>
    <row r="188" spans="1:7" x14ac:dyDescent="0.25">
      <c r="A188" s="343">
        <v>1970</v>
      </c>
      <c r="B188" s="30">
        <f t="shared" si="2"/>
        <v>4</v>
      </c>
      <c r="C188" s="343" t="s">
        <v>89</v>
      </c>
      <c r="D188" s="347">
        <v>30744111831.07</v>
      </c>
      <c r="E188" s="347">
        <v>3492302138</v>
      </c>
      <c r="F188" s="347">
        <v>1</v>
      </c>
      <c r="G188" s="347">
        <v>34236413968.07</v>
      </c>
    </row>
    <row r="189" spans="1:7" x14ac:dyDescent="0.25">
      <c r="A189" s="343">
        <v>197007</v>
      </c>
      <c r="B189" s="30">
        <f t="shared" si="2"/>
        <v>6</v>
      </c>
      <c r="C189" s="343" t="s">
        <v>90</v>
      </c>
      <c r="D189" s="347">
        <v>30744111831.07</v>
      </c>
      <c r="E189" s="347">
        <v>3492302138</v>
      </c>
      <c r="F189" s="347">
        <v>1</v>
      </c>
      <c r="G189" s="347">
        <v>34236413968.07</v>
      </c>
    </row>
    <row r="190" spans="1:7" x14ac:dyDescent="0.25">
      <c r="A190" s="343">
        <v>197007001</v>
      </c>
      <c r="B190" s="30">
        <f t="shared" si="2"/>
        <v>9</v>
      </c>
      <c r="C190" s="343" t="s">
        <v>90</v>
      </c>
      <c r="D190" s="347">
        <v>30744111831.07</v>
      </c>
      <c r="E190" s="347">
        <v>3492302138</v>
      </c>
      <c r="F190" s="347">
        <v>1</v>
      </c>
      <c r="G190" s="347">
        <v>34236413968.07</v>
      </c>
    </row>
    <row r="191" spans="1:7" x14ac:dyDescent="0.25">
      <c r="A191" s="343">
        <v>1975</v>
      </c>
      <c r="B191" s="30">
        <f t="shared" si="2"/>
        <v>4</v>
      </c>
      <c r="C191" s="343" t="s">
        <v>91</v>
      </c>
      <c r="D191" s="347">
        <v>-1749375886.26</v>
      </c>
      <c r="E191" s="347">
        <v>0</v>
      </c>
      <c r="F191" s="347">
        <v>5171183388.1599998</v>
      </c>
      <c r="G191" s="347">
        <v>-6920559274.4200001</v>
      </c>
    </row>
    <row r="192" spans="1:7" x14ac:dyDescent="0.25">
      <c r="A192" s="343">
        <v>197507</v>
      </c>
      <c r="B192" s="30">
        <f t="shared" si="2"/>
        <v>6</v>
      </c>
      <c r="C192" s="343" t="s">
        <v>90</v>
      </c>
      <c r="D192" s="347">
        <v>-1749375886.26</v>
      </c>
      <c r="E192" s="347">
        <v>0</v>
      </c>
      <c r="F192" s="347">
        <v>5171183388.1599998</v>
      </c>
      <c r="G192" s="347">
        <v>-6920559274.4200001</v>
      </c>
    </row>
    <row r="193" spans="1:7" x14ac:dyDescent="0.25">
      <c r="A193" s="343">
        <v>197507001</v>
      </c>
      <c r="B193" s="30">
        <f t="shared" si="2"/>
        <v>9</v>
      </c>
      <c r="C193" s="343" t="s">
        <v>90</v>
      </c>
      <c r="D193" s="347">
        <v>-1749375886.26</v>
      </c>
      <c r="E193" s="347">
        <v>0</v>
      </c>
      <c r="F193" s="347">
        <v>5171183388.1599998</v>
      </c>
      <c r="G193" s="347">
        <v>-6920559274.4200001</v>
      </c>
    </row>
    <row r="194" spans="1:7" x14ac:dyDescent="0.25">
      <c r="A194" s="343" t="s">
        <v>92</v>
      </c>
      <c r="B194" s="30">
        <f t="shared" si="2"/>
        <v>1</v>
      </c>
      <c r="C194" s="343" t="s">
        <v>93</v>
      </c>
      <c r="D194" s="347">
        <v>113425832748.491</v>
      </c>
      <c r="E194" s="347">
        <v>614301140125.31006</v>
      </c>
      <c r="F194" s="347">
        <v>564201951024.12</v>
      </c>
      <c r="G194" s="347">
        <v>63326643647.301399</v>
      </c>
    </row>
    <row r="195" spans="1:7" x14ac:dyDescent="0.25">
      <c r="A195" s="343">
        <v>23</v>
      </c>
      <c r="B195" s="30">
        <f t="shared" si="2"/>
        <v>2</v>
      </c>
      <c r="C195" s="343" t="s">
        <v>94</v>
      </c>
      <c r="D195" s="347">
        <v>7739555334</v>
      </c>
      <c r="E195" s="347">
        <v>2211301524</v>
      </c>
      <c r="F195" s="347">
        <v>1105650762</v>
      </c>
      <c r="G195" s="347">
        <v>6633904572</v>
      </c>
    </row>
    <row r="196" spans="1:7" x14ac:dyDescent="0.25">
      <c r="A196" s="343">
        <v>2314</v>
      </c>
      <c r="B196" s="30">
        <f t="shared" si="2"/>
        <v>4</v>
      </c>
      <c r="C196" s="343" t="s">
        <v>95</v>
      </c>
      <c r="D196" s="347">
        <v>7739555334</v>
      </c>
      <c r="E196" s="347">
        <v>2211301524</v>
      </c>
      <c r="F196" s="347">
        <v>1105650762</v>
      </c>
      <c r="G196" s="347">
        <v>6633904572</v>
      </c>
    </row>
    <row r="197" spans="1:7" x14ac:dyDescent="0.25">
      <c r="A197" s="343">
        <v>231407</v>
      </c>
      <c r="B197" s="30">
        <f t="shared" si="2"/>
        <v>6</v>
      </c>
      <c r="C197" s="343" t="s">
        <v>96</v>
      </c>
      <c r="D197" s="347">
        <v>7739555334</v>
      </c>
      <c r="E197" s="347">
        <v>2211301524</v>
      </c>
      <c r="F197" s="347">
        <v>1105650762</v>
      </c>
      <c r="G197" s="347">
        <v>6633904572</v>
      </c>
    </row>
    <row r="198" spans="1:7" x14ac:dyDescent="0.25">
      <c r="A198" s="343">
        <v>231407001</v>
      </c>
      <c r="B198" s="30">
        <f t="shared" si="2"/>
        <v>9</v>
      </c>
      <c r="C198" s="343" t="s">
        <v>97</v>
      </c>
      <c r="D198" s="347">
        <v>7739555334</v>
      </c>
      <c r="E198" s="347">
        <v>2211301524</v>
      </c>
      <c r="F198" s="347">
        <v>1105650762</v>
      </c>
      <c r="G198" s="347">
        <v>6633904572</v>
      </c>
    </row>
    <row r="199" spans="1:7" x14ac:dyDescent="0.25">
      <c r="A199" s="343">
        <v>24</v>
      </c>
      <c r="B199" s="30">
        <f t="shared" si="2"/>
        <v>2</v>
      </c>
      <c r="C199" s="343" t="s">
        <v>98</v>
      </c>
      <c r="D199" s="347">
        <v>79232465325.761398</v>
      </c>
      <c r="E199" s="347">
        <v>341111452586.31</v>
      </c>
      <c r="F199" s="347">
        <v>296127894383.34003</v>
      </c>
      <c r="G199" s="347">
        <v>34248907122.791401</v>
      </c>
    </row>
    <row r="200" spans="1:7" x14ac:dyDescent="0.25">
      <c r="A200" s="343">
        <v>2401</v>
      </c>
      <c r="B200" s="30">
        <f t="shared" si="2"/>
        <v>4</v>
      </c>
      <c r="C200" s="343" t="s">
        <v>99</v>
      </c>
      <c r="D200" s="347">
        <v>53429808916.010002</v>
      </c>
      <c r="E200" s="347">
        <v>116117536612.28999</v>
      </c>
      <c r="F200" s="347">
        <v>81811491587.740005</v>
      </c>
      <c r="G200" s="347">
        <v>19123763891.459999</v>
      </c>
    </row>
    <row r="201" spans="1:7" x14ac:dyDescent="0.25">
      <c r="A201" s="343">
        <v>240101</v>
      </c>
      <c r="B201" s="30">
        <f t="shared" si="2"/>
        <v>6</v>
      </c>
      <c r="C201" s="343" t="s">
        <v>100</v>
      </c>
      <c r="D201" s="347">
        <v>6458575535.0100002</v>
      </c>
      <c r="E201" s="347">
        <v>15689210577.200001</v>
      </c>
      <c r="F201" s="347">
        <v>15317445471.25</v>
      </c>
      <c r="G201" s="347">
        <v>6086810429.0600004</v>
      </c>
    </row>
    <row r="202" spans="1:7" x14ac:dyDescent="0.25">
      <c r="A202" s="343">
        <v>240101001</v>
      </c>
      <c r="B202" s="30">
        <f t="shared" ref="B202:B265" si="3">LEN(A202)</f>
        <v>9</v>
      </c>
      <c r="C202" s="343" t="s">
        <v>100</v>
      </c>
      <c r="D202" s="347">
        <v>6458575535.0100002</v>
      </c>
      <c r="E202" s="347">
        <v>15689210577.200001</v>
      </c>
      <c r="F202" s="347">
        <v>15317445471.25</v>
      </c>
      <c r="G202" s="347">
        <v>6086810429.0600004</v>
      </c>
    </row>
    <row r="203" spans="1:7" x14ac:dyDescent="0.25">
      <c r="A203" s="343">
        <v>240102</v>
      </c>
      <c r="B203" s="30">
        <f t="shared" si="3"/>
        <v>6</v>
      </c>
      <c r="C203" s="343" t="s">
        <v>101</v>
      </c>
      <c r="D203" s="347">
        <v>46971233381</v>
      </c>
      <c r="E203" s="347">
        <v>100428326035.09</v>
      </c>
      <c r="F203" s="347">
        <v>66494046116.489998</v>
      </c>
      <c r="G203" s="347">
        <v>13036953462.4</v>
      </c>
    </row>
    <row r="204" spans="1:7" x14ac:dyDescent="0.25">
      <c r="A204" s="343">
        <v>240102001</v>
      </c>
      <c r="B204" s="30">
        <f t="shared" si="3"/>
        <v>9</v>
      </c>
      <c r="C204" s="343" t="s">
        <v>102</v>
      </c>
      <c r="D204" s="347">
        <v>46971233381</v>
      </c>
      <c r="E204" s="347">
        <v>100428326035.09</v>
      </c>
      <c r="F204" s="347">
        <v>66494046116.489998</v>
      </c>
      <c r="G204" s="347">
        <v>13036953462.4</v>
      </c>
    </row>
    <row r="205" spans="1:7" x14ac:dyDescent="0.25">
      <c r="A205" s="343">
        <v>2403</v>
      </c>
      <c r="B205" s="30">
        <f t="shared" si="3"/>
        <v>4</v>
      </c>
      <c r="C205" s="343" t="s">
        <v>103</v>
      </c>
      <c r="D205" s="347">
        <v>1.4829999999999999E-3</v>
      </c>
      <c r="E205" s="347">
        <v>0</v>
      </c>
      <c r="F205" s="347">
        <v>0</v>
      </c>
      <c r="G205" s="347">
        <v>1.4829999999999999E-3</v>
      </c>
    </row>
    <row r="206" spans="1:7" x14ac:dyDescent="0.25">
      <c r="A206" s="343">
        <v>240315</v>
      </c>
      <c r="B206" s="30">
        <f t="shared" si="3"/>
        <v>6</v>
      </c>
      <c r="C206" s="343" t="s">
        <v>23</v>
      </c>
      <c r="D206" s="347">
        <v>1.4829999999999999E-3</v>
      </c>
      <c r="E206" s="347">
        <v>0</v>
      </c>
      <c r="F206" s="347">
        <v>0</v>
      </c>
      <c r="G206" s="347">
        <v>1.4829999999999999E-3</v>
      </c>
    </row>
    <row r="207" spans="1:7" x14ac:dyDescent="0.25">
      <c r="A207" s="343">
        <v>240315001</v>
      </c>
      <c r="B207" s="30">
        <f t="shared" si="3"/>
        <v>9</v>
      </c>
      <c r="C207" s="343" t="s">
        <v>23</v>
      </c>
      <c r="D207" s="347">
        <v>1.4829999999999999E-3</v>
      </c>
      <c r="E207" s="347">
        <v>0</v>
      </c>
      <c r="F207" s="347">
        <v>0</v>
      </c>
      <c r="G207" s="347">
        <v>1.4829999999999999E-3</v>
      </c>
    </row>
    <row r="208" spans="1:7" x14ac:dyDescent="0.25">
      <c r="A208" s="343">
        <v>2407</v>
      </c>
      <c r="B208" s="30">
        <f t="shared" si="3"/>
        <v>4</v>
      </c>
      <c r="C208" s="343" t="s">
        <v>104</v>
      </c>
      <c r="D208" s="347">
        <v>60031597.009999998</v>
      </c>
      <c r="E208" s="347">
        <v>104710380.01000001</v>
      </c>
      <c r="F208" s="347">
        <v>413870893.75999999</v>
      </c>
      <c r="G208" s="347">
        <v>369192110.75999999</v>
      </c>
    </row>
    <row r="209" spans="1:7" x14ac:dyDescent="0.25">
      <c r="A209" s="343">
        <v>240706</v>
      </c>
      <c r="B209" s="30">
        <f t="shared" si="3"/>
        <v>6</v>
      </c>
      <c r="C209" s="343" t="s">
        <v>105</v>
      </c>
      <c r="D209" s="347">
        <v>165105</v>
      </c>
      <c r="E209" s="347">
        <v>3052547</v>
      </c>
      <c r="F209" s="347">
        <v>2887442</v>
      </c>
      <c r="G209" s="347">
        <v>0</v>
      </c>
    </row>
    <row r="210" spans="1:7" x14ac:dyDescent="0.25">
      <c r="A210" s="343">
        <v>240706002</v>
      </c>
      <c r="B210" s="30">
        <f t="shared" si="3"/>
        <v>9</v>
      </c>
      <c r="C210" s="343" t="s">
        <v>106</v>
      </c>
      <c r="D210" s="347">
        <v>165105</v>
      </c>
      <c r="E210" s="347">
        <v>3052547</v>
      </c>
      <c r="F210" s="347">
        <v>2887442</v>
      </c>
      <c r="G210" s="347">
        <v>0</v>
      </c>
    </row>
    <row r="211" spans="1:7" x14ac:dyDescent="0.25">
      <c r="A211" s="343">
        <v>240720</v>
      </c>
      <c r="B211" s="30">
        <f t="shared" si="3"/>
        <v>6</v>
      </c>
      <c r="C211" s="343" t="s">
        <v>107</v>
      </c>
      <c r="D211" s="347">
        <v>59820261.009999998</v>
      </c>
      <c r="E211" s="347">
        <v>100677710.01000001</v>
      </c>
      <c r="F211" s="347">
        <v>410049559.75999999</v>
      </c>
      <c r="G211" s="347">
        <v>369192110.75999999</v>
      </c>
    </row>
    <row r="212" spans="1:7" x14ac:dyDescent="0.25">
      <c r="A212" s="343">
        <v>240720001</v>
      </c>
      <c r="B212" s="30">
        <f t="shared" si="3"/>
        <v>9</v>
      </c>
      <c r="C212" s="343" t="s">
        <v>107</v>
      </c>
      <c r="D212" s="347">
        <v>59820261.009999998</v>
      </c>
      <c r="E212" s="347">
        <v>100677710.01000001</v>
      </c>
      <c r="F212" s="347">
        <v>410049559.75999999</v>
      </c>
      <c r="G212" s="347">
        <v>369192110.75999999</v>
      </c>
    </row>
    <row r="213" spans="1:7" x14ac:dyDescent="0.25">
      <c r="A213" s="343">
        <v>240722</v>
      </c>
      <c r="B213" s="30">
        <f t="shared" si="3"/>
        <v>6</v>
      </c>
      <c r="C213" s="343" t="s">
        <v>108</v>
      </c>
      <c r="D213" s="347">
        <v>46231</v>
      </c>
      <c r="E213" s="347">
        <v>980123</v>
      </c>
      <c r="F213" s="347">
        <v>933892</v>
      </c>
      <c r="G213" s="347">
        <v>0</v>
      </c>
    </row>
    <row r="214" spans="1:7" x14ac:dyDescent="0.25">
      <c r="A214" s="343">
        <v>240722002</v>
      </c>
      <c r="B214" s="30">
        <f t="shared" si="3"/>
        <v>9</v>
      </c>
      <c r="C214" s="343" t="s">
        <v>109</v>
      </c>
      <c r="D214" s="347">
        <v>46231</v>
      </c>
      <c r="E214" s="347">
        <v>980123</v>
      </c>
      <c r="F214" s="347">
        <v>933892</v>
      </c>
      <c r="G214" s="347">
        <v>0</v>
      </c>
    </row>
    <row r="215" spans="1:7" x14ac:dyDescent="0.25">
      <c r="A215" s="343">
        <v>2424</v>
      </c>
      <c r="B215" s="30">
        <f t="shared" si="3"/>
        <v>4</v>
      </c>
      <c r="C215" s="343" t="s">
        <v>110</v>
      </c>
      <c r="D215" s="347">
        <v>271084557</v>
      </c>
      <c r="E215" s="347">
        <v>42504499077</v>
      </c>
      <c r="F215" s="347">
        <v>42497027688</v>
      </c>
      <c r="G215" s="347">
        <v>263613168</v>
      </c>
    </row>
    <row r="216" spans="1:7" x14ac:dyDescent="0.25">
      <c r="A216" s="343">
        <v>242401</v>
      </c>
      <c r="B216" s="30">
        <f t="shared" si="3"/>
        <v>6</v>
      </c>
      <c r="C216" s="343" t="s">
        <v>111</v>
      </c>
      <c r="D216" s="347">
        <v>150015692</v>
      </c>
      <c r="E216" s="347">
        <v>14458060849</v>
      </c>
      <c r="F216" s="347">
        <v>14447786069</v>
      </c>
      <c r="G216" s="347">
        <v>139740912</v>
      </c>
    </row>
    <row r="217" spans="1:7" x14ac:dyDescent="0.25">
      <c r="A217" s="343">
        <v>242401001</v>
      </c>
      <c r="B217" s="30">
        <f t="shared" si="3"/>
        <v>9</v>
      </c>
      <c r="C217" s="343" t="s">
        <v>111</v>
      </c>
      <c r="D217" s="347">
        <v>150015692</v>
      </c>
      <c r="E217" s="347">
        <v>14458060849</v>
      </c>
      <c r="F217" s="347">
        <v>14447786069</v>
      </c>
      <c r="G217" s="347">
        <v>139740912</v>
      </c>
    </row>
    <row r="218" spans="1:7" x14ac:dyDescent="0.25">
      <c r="A218" s="343">
        <v>242402</v>
      </c>
      <c r="B218" s="30">
        <f t="shared" si="3"/>
        <v>6</v>
      </c>
      <c r="C218" s="343" t="s">
        <v>112</v>
      </c>
      <c r="D218" s="347">
        <v>118768865</v>
      </c>
      <c r="E218" s="347">
        <v>9738133907</v>
      </c>
      <c r="F218" s="347">
        <v>9732437298</v>
      </c>
      <c r="G218" s="347">
        <v>113072256</v>
      </c>
    </row>
    <row r="219" spans="1:7" x14ac:dyDescent="0.25">
      <c r="A219" s="343">
        <v>242402001</v>
      </c>
      <c r="B219" s="30">
        <f t="shared" si="3"/>
        <v>9</v>
      </c>
      <c r="C219" s="343" t="s">
        <v>112</v>
      </c>
      <c r="D219" s="347">
        <v>118768865</v>
      </c>
      <c r="E219" s="347">
        <v>9738133907</v>
      </c>
      <c r="F219" s="347">
        <v>9732437298</v>
      </c>
      <c r="G219" s="347">
        <v>113072256</v>
      </c>
    </row>
    <row r="220" spans="1:7" x14ac:dyDescent="0.25">
      <c r="A220" s="343">
        <v>242404</v>
      </c>
      <c r="B220" s="30">
        <f t="shared" si="3"/>
        <v>6</v>
      </c>
      <c r="C220" s="343" t="s">
        <v>113</v>
      </c>
      <c r="D220" s="347">
        <v>0</v>
      </c>
      <c r="E220" s="347">
        <v>133993258</v>
      </c>
      <c r="F220" s="347">
        <v>133993258</v>
      </c>
      <c r="G220" s="347">
        <v>0</v>
      </c>
    </row>
    <row r="221" spans="1:7" x14ac:dyDescent="0.25">
      <c r="A221" s="343">
        <v>242404001</v>
      </c>
      <c r="B221" s="30">
        <f t="shared" si="3"/>
        <v>9</v>
      </c>
      <c r="C221" s="343" t="s">
        <v>113</v>
      </c>
      <c r="D221" s="347">
        <v>0</v>
      </c>
      <c r="E221" s="347">
        <v>133993258</v>
      </c>
      <c r="F221" s="347">
        <v>133993258</v>
      </c>
      <c r="G221" s="347">
        <v>0</v>
      </c>
    </row>
    <row r="222" spans="1:7" x14ac:dyDescent="0.25">
      <c r="A222" s="343">
        <v>242407</v>
      </c>
      <c r="B222" s="30">
        <f t="shared" si="3"/>
        <v>6</v>
      </c>
      <c r="C222" s="343" t="s">
        <v>114</v>
      </c>
      <c r="D222" s="347">
        <v>0</v>
      </c>
      <c r="E222" s="347">
        <v>13911490515</v>
      </c>
      <c r="F222" s="347">
        <v>13911490515</v>
      </c>
      <c r="G222" s="347">
        <v>0</v>
      </c>
    </row>
    <row r="223" spans="1:7" x14ac:dyDescent="0.25">
      <c r="A223" s="343">
        <v>242407001</v>
      </c>
      <c r="B223" s="30">
        <f t="shared" si="3"/>
        <v>9</v>
      </c>
      <c r="C223" s="343" t="s">
        <v>114</v>
      </c>
      <c r="D223" s="347">
        <v>0</v>
      </c>
      <c r="E223" s="347">
        <v>13911490515</v>
      </c>
      <c r="F223" s="347">
        <v>13911490515</v>
      </c>
      <c r="G223" s="347">
        <v>0</v>
      </c>
    </row>
    <row r="224" spans="1:7" x14ac:dyDescent="0.25">
      <c r="A224" s="343">
        <v>242408</v>
      </c>
      <c r="B224" s="30">
        <f t="shared" si="3"/>
        <v>6</v>
      </c>
      <c r="C224" s="343" t="s">
        <v>115</v>
      </c>
      <c r="D224" s="347">
        <v>0</v>
      </c>
      <c r="E224" s="347">
        <v>230215061</v>
      </c>
      <c r="F224" s="347">
        <v>230215061</v>
      </c>
      <c r="G224" s="347">
        <v>0</v>
      </c>
    </row>
    <row r="225" spans="1:7" x14ac:dyDescent="0.25">
      <c r="A225" s="343">
        <v>242408001</v>
      </c>
      <c r="B225" s="30">
        <f t="shared" si="3"/>
        <v>9</v>
      </c>
      <c r="C225" s="343" t="s">
        <v>115</v>
      </c>
      <c r="D225" s="347">
        <v>0</v>
      </c>
      <c r="E225" s="347">
        <v>230215061</v>
      </c>
      <c r="F225" s="347">
        <v>230215061</v>
      </c>
      <c r="G225" s="347">
        <v>0</v>
      </c>
    </row>
    <row r="226" spans="1:7" x14ac:dyDescent="0.25">
      <c r="A226" s="343">
        <v>242411</v>
      </c>
      <c r="B226" s="30">
        <f t="shared" si="3"/>
        <v>6</v>
      </c>
      <c r="C226" s="343" t="s">
        <v>116</v>
      </c>
      <c r="D226" s="347">
        <v>2300000</v>
      </c>
      <c r="E226" s="347">
        <v>641263518</v>
      </c>
      <c r="F226" s="347">
        <v>649763518</v>
      </c>
      <c r="G226" s="347">
        <v>10800000</v>
      </c>
    </row>
    <row r="227" spans="1:7" x14ac:dyDescent="0.25">
      <c r="A227" s="343">
        <v>242411001</v>
      </c>
      <c r="B227" s="30">
        <f t="shared" si="3"/>
        <v>9</v>
      </c>
      <c r="C227" s="343" t="s">
        <v>116</v>
      </c>
      <c r="D227" s="347">
        <v>2300000</v>
      </c>
      <c r="E227" s="347">
        <v>641263518</v>
      </c>
      <c r="F227" s="347">
        <v>649763518</v>
      </c>
      <c r="G227" s="347">
        <v>10800000</v>
      </c>
    </row>
    <row r="228" spans="1:7" x14ac:dyDescent="0.25">
      <c r="A228" s="343">
        <v>242413</v>
      </c>
      <c r="B228" s="30">
        <f t="shared" si="3"/>
        <v>6</v>
      </c>
      <c r="C228" s="343" t="s">
        <v>117</v>
      </c>
      <c r="D228" s="347">
        <v>0</v>
      </c>
      <c r="E228" s="347">
        <v>3310131907</v>
      </c>
      <c r="F228" s="347">
        <v>3310131907</v>
      </c>
      <c r="G228" s="347">
        <v>0</v>
      </c>
    </row>
    <row r="229" spans="1:7" x14ac:dyDescent="0.25">
      <c r="A229" s="343">
        <v>242413001</v>
      </c>
      <c r="B229" s="30">
        <f t="shared" si="3"/>
        <v>9</v>
      </c>
      <c r="C229" s="343" t="s">
        <v>117</v>
      </c>
      <c r="D229" s="347">
        <v>0</v>
      </c>
      <c r="E229" s="347">
        <v>3310131907</v>
      </c>
      <c r="F229" s="347">
        <v>3310131907</v>
      </c>
      <c r="G229" s="347">
        <v>0</v>
      </c>
    </row>
    <row r="230" spans="1:7" x14ac:dyDescent="0.25">
      <c r="A230" s="343">
        <v>242490</v>
      </c>
      <c r="B230" s="30">
        <f t="shared" si="3"/>
        <v>6</v>
      </c>
      <c r="C230" s="343" t="s">
        <v>118</v>
      </c>
      <c r="D230" s="347">
        <v>0</v>
      </c>
      <c r="E230" s="347">
        <v>81210062</v>
      </c>
      <c r="F230" s="347">
        <v>81210062</v>
      </c>
      <c r="G230" s="347">
        <v>0</v>
      </c>
    </row>
    <row r="231" spans="1:7" x14ac:dyDescent="0.25">
      <c r="A231" s="343">
        <v>242490001</v>
      </c>
      <c r="B231" s="30">
        <f t="shared" si="3"/>
        <v>9</v>
      </c>
      <c r="C231" s="343" t="s">
        <v>118</v>
      </c>
      <c r="D231" s="347">
        <v>0</v>
      </c>
      <c r="E231" s="347">
        <v>81210062</v>
      </c>
      <c r="F231" s="347">
        <v>81210062</v>
      </c>
      <c r="G231" s="347">
        <v>0</v>
      </c>
    </row>
    <row r="232" spans="1:7" x14ac:dyDescent="0.25">
      <c r="A232" s="343">
        <v>2436</v>
      </c>
      <c r="B232" s="30">
        <f t="shared" si="3"/>
        <v>4</v>
      </c>
      <c r="C232" s="343" t="s">
        <v>119</v>
      </c>
      <c r="D232" s="347">
        <v>5013406289</v>
      </c>
      <c r="E232" s="347">
        <v>60944590097</v>
      </c>
      <c r="F232" s="347">
        <v>62298875591</v>
      </c>
      <c r="G232" s="347">
        <v>6367691783</v>
      </c>
    </row>
    <row r="233" spans="1:7" x14ac:dyDescent="0.25">
      <c r="A233" s="343">
        <v>243603</v>
      </c>
      <c r="B233" s="30">
        <f t="shared" si="3"/>
        <v>6</v>
      </c>
      <c r="C233" s="343" t="s">
        <v>120</v>
      </c>
      <c r="D233" s="347">
        <v>96120119</v>
      </c>
      <c r="E233" s="347">
        <v>1049161733</v>
      </c>
      <c r="F233" s="347">
        <v>1076574700</v>
      </c>
      <c r="G233" s="347">
        <v>123533086</v>
      </c>
    </row>
    <row r="234" spans="1:7" x14ac:dyDescent="0.25">
      <c r="A234" s="343">
        <v>243603001</v>
      </c>
      <c r="B234" s="30">
        <f t="shared" si="3"/>
        <v>9</v>
      </c>
      <c r="C234" s="343" t="s">
        <v>121</v>
      </c>
      <c r="D234" s="347">
        <v>96120119</v>
      </c>
      <c r="E234" s="347">
        <v>526635733</v>
      </c>
      <c r="F234" s="347">
        <v>554048700</v>
      </c>
      <c r="G234" s="347">
        <v>123533086</v>
      </c>
    </row>
    <row r="235" spans="1:7" x14ac:dyDescent="0.25">
      <c r="A235" s="343">
        <v>243603002</v>
      </c>
      <c r="B235" s="30">
        <f t="shared" si="3"/>
        <v>9</v>
      </c>
      <c r="C235" s="343" t="s">
        <v>122</v>
      </c>
      <c r="D235" s="347">
        <v>0</v>
      </c>
      <c r="E235" s="347">
        <v>522526000</v>
      </c>
      <c r="F235" s="347">
        <v>522526000</v>
      </c>
      <c r="G235" s="347">
        <v>0</v>
      </c>
    </row>
    <row r="236" spans="1:7" x14ac:dyDescent="0.25">
      <c r="A236" s="343">
        <v>243604</v>
      </c>
      <c r="B236" s="30">
        <f t="shared" si="3"/>
        <v>6</v>
      </c>
      <c r="C236" s="343" t="s">
        <v>123</v>
      </c>
      <c r="D236" s="347">
        <v>0</v>
      </c>
      <c r="E236" s="347">
        <v>933</v>
      </c>
      <c r="F236" s="347">
        <v>933</v>
      </c>
      <c r="G236" s="347">
        <v>0</v>
      </c>
    </row>
    <row r="237" spans="1:7" x14ac:dyDescent="0.25">
      <c r="A237" s="343">
        <v>243604001</v>
      </c>
      <c r="B237" s="30">
        <f t="shared" si="3"/>
        <v>9</v>
      </c>
      <c r="C237" s="343" t="s">
        <v>121</v>
      </c>
      <c r="D237" s="347">
        <v>0</v>
      </c>
      <c r="E237" s="347">
        <v>933</v>
      </c>
      <c r="F237" s="347">
        <v>933</v>
      </c>
      <c r="G237" s="347">
        <v>0</v>
      </c>
    </row>
    <row r="238" spans="1:7" x14ac:dyDescent="0.25">
      <c r="A238" s="343">
        <v>243605</v>
      </c>
      <c r="B238" s="30">
        <f t="shared" si="3"/>
        <v>6</v>
      </c>
      <c r="C238" s="343" t="s">
        <v>124</v>
      </c>
      <c r="D238" s="347">
        <v>72881461</v>
      </c>
      <c r="E238" s="347">
        <v>1841985003</v>
      </c>
      <c r="F238" s="347">
        <v>1893660093</v>
      </c>
      <c r="G238" s="347">
        <v>124556551</v>
      </c>
    </row>
    <row r="239" spans="1:7" x14ac:dyDescent="0.25">
      <c r="A239" s="343">
        <v>243605001</v>
      </c>
      <c r="B239" s="30">
        <f t="shared" si="3"/>
        <v>9</v>
      </c>
      <c r="C239" s="343" t="s">
        <v>121</v>
      </c>
      <c r="D239" s="347">
        <v>72881461</v>
      </c>
      <c r="E239" s="347">
        <v>921606246</v>
      </c>
      <c r="F239" s="347">
        <v>973281336</v>
      </c>
      <c r="G239" s="347">
        <v>124556551</v>
      </c>
    </row>
    <row r="240" spans="1:7" x14ac:dyDescent="0.25">
      <c r="A240" s="343">
        <v>243605002</v>
      </c>
      <c r="B240" s="30">
        <f t="shared" si="3"/>
        <v>9</v>
      </c>
      <c r="C240" s="343" t="s">
        <v>122</v>
      </c>
      <c r="D240" s="347">
        <v>0</v>
      </c>
      <c r="E240" s="347">
        <v>920378757</v>
      </c>
      <c r="F240" s="347">
        <v>920378757</v>
      </c>
      <c r="G240" s="347">
        <v>0</v>
      </c>
    </row>
    <row r="241" spans="1:7" x14ac:dyDescent="0.25">
      <c r="A241" s="343">
        <v>243606</v>
      </c>
      <c r="B241" s="30">
        <f t="shared" si="3"/>
        <v>6</v>
      </c>
      <c r="C241" s="343" t="s">
        <v>125</v>
      </c>
      <c r="D241" s="347">
        <v>1846578</v>
      </c>
      <c r="E241" s="347">
        <v>130699336</v>
      </c>
      <c r="F241" s="347">
        <v>141062679</v>
      </c>
      <c r="G241" s="347">
        <v>12209921</v>
      </c>
    </row>
    <row r="242" spans="1:7" x14ac:dyDescent="0.25">
      <c r="A242" s="343">
        <v>243606001</v>
      </c>
      <c r="B242" s="30">
        <f t="shared" si="3"/>
        <v>9</v>
      </c>
      <c r="C242" s="343" t="s">
        <v>121</v>
      </c>
      <c r="D242" s="347">
        <v>1846578</v>
      </c>
      <c r="E242" s="347">
        <v>64426336</v>
      </c>
      <c r="F242" s="347">
        <v>74789679</v>
      </c>
      <c r="G242" s="347">
        <v>12209921</v>
      </c>
    </row>
    <row r="243" spans="1:7" x14ac:dyDescent="0.25">
      <c r="A243" s="343">
        <v>243606002</v>
      </c>
      <c r="B243" s="30">
        <f t="shared" si="3"/>
        <v>9</v>
      </c>
      <c r="C243" s="343" t="s">
        <v>122</v>
      </c>
      <c r="D243" s="347">
        <v>0</v>
      </c>
      <c r="E243" s="347">
        <v>66273000</v>
      </c>
      <c r="F243" s="347">
        <v>66273000</v>
      </c>
      <c r="G243" s="347">
        <v>0</v>
      </c>
    </row>
    <row r="244" spans="1:7" x14ac:dyDescent="0.25">
      <c r="A244" s="343">
        <v>243608</v>
      </c>
      <c r="B244" s="30">
        <f t="shared" si="3"/>
        <v>6</v>
      </c>
      <c r="C244" s="343" t="s">
        <v>126</v>
      </c>
      <c r="D244" s="347">
        <v>0</v>
      </c>
      <c r="E244" s="347">
        <v>355377611</v>
      </c>
      <c r="F244" s="347">
        <v>502717058</v>
      </c>
      <c r="G244" s="347">
        <v>147339447</v>
      </c>
    </row>
    <row r="245" spans="1:7" x14ac:dyDescent="0.25">
      <c r="A245" s="343">
        <v>243608001</v>
      </c>
      <c r="B245" s="30">
        <f t="shared" si="3"/>
        <v>9</v>
      </c>
      <c r="C245" s="343" t="s">
        <v>121</v>
      </c>
      <c r="D245" s="347">
        <v>0</v>
      </c>
      <c r="E245" s="347">
        <v>177951140</v>
      </c>
      <c r="F245" s="347">
        <v>325290587</v>
      </c>
      <c r="G245" s="347">
        <v>147339447</v>
      </c>
    </row>
    <row r="246" spans="1:7" x14ac:dyDescent="0.25">
      <c r="A246" s="343">
        <v>243608002</v>
      </c>
      <c r="B246" s="30">
        <f t="shared" si="3"/>
        <v>9</v>
      </c>
      <c r="C246" s="343" t="s">
        <v>122</v>
      </c>
      <c r="D246" s="347">
        <v>0</v>
      </c>
      <c r="E246" s="347">
        <v>177426471</v>
      </c>
      <c r="F246" s="347">
        <v>177426471</v>
      </c>
      <c r="G246" s="347">
        <v>0</v>
      </c>
    </row>
    <row r="247" spans="1:7" x14ac:dyDescent="0.25">
      <c r="A247" s="343">
        <v>243615</v>
      </c>
      <c r="B247" s="30">
        <f t="shared" si="3"/>
        <v>6</v>
      </c>
      <c r="C247" s="343" t="s">
        <v>127</v>
      </c>
      <c r="D247" s="347">
        <v>4623163451</v>
      </c>
      <c r="E247" s="347">
        <v>54173308352</v>
      </c>
      <c r="F247" s="347">
        <v>54883401821</v>
      </c>
      <c r="G247" s="347">
        <v>5333256920</v>
      </c>
    </row>
    <row r="248" spans="1:7" x14ac:dyDescent="0.25">
      <c r="A248" s="343">
        <v>243615001</v>
      </c>
      <c r="B248" s="30">
        <f t="shared" si="3"/>
        <v>9</v>
      </c>
      <c r="C248" s="343" t="s">
        <v>121</v>
      </c>
      <c r="D248" s="347">
        <v>4623163451</v>
      </c>
      <c r="E248" s="347">
        <v>27892675074</v>
      </c>
      <c r="F248" s="347">
        <v>28602768543</v>
      </c>
      <c r="G248" s="347">
        <v>5333256920</v>
      </c>
    </row>
    <row r="249" spans="1:7" x14ac:dyDescent="0.25">
      <c r="A249" s="343">
        <v>243615002</v>
      </c>
      <c r="B249" s="30">
        <f t="shared" si="3"/>
        <v>9</v>
      </c>
      <c r="C249" s="343" t="s">
        <v>122</v>
      </c>
      <c r="D249" s="347">
        <v>0</v>
      </c>
      <c r="E249" s="347">
        <v>26280633278</v>
      </c>
      <c r="F249" s="347">
        <v>26280633278</v>
      </c>
      <c r="G249" s="347">
        <v>0</v>
      </c>
    </row>
    <row r="250" spans="1:7" x14ac:dyDescent="0.25">
      <c r="A250" s="343">
        <v>243625</v>
      </c>
      <c r="B250" s="30">
        <f t="shared" si="3"/>
        <v>6</v>
      </c>
      <c r="C250" s="343" t="s">
        <v>128</v>
      </c>
      <c r="D250" s="347">
        <v>99699976</v>
      </c>
      <c r="E250" s="347">
        <v>1810010354</v>
      </c>
      <c r="F250" s="347">
        <v>2032908303</v>
      </c>
      <c r="G250" s="347">
        <v>322597925</v>
      </c>
    </row>
    <row r="251" spans="1:7" x14ac:dyDescent="0.25">
      <c r="A251" s="343">
        <v>243625001</v>
      </c>
      <c r="B251" s="30">
        <f t="shared" si="3"/>
        <v>9</v>
      </c>
      <c r="C251" s="343" t="s">
        <v>129</v>
      </c>
      <c r="D251" s="347">
        <v>99699976</v>
      </c>
      <c r="E251" s="347">
        <v>909085643</v>
      </c>
      <c r="F251" s="347">
        <v>1131983592</v>
      </c>
      <c r="G251" s="347">
        <v>322597925</v>
      </c>
    </row>
    <row r="252" spans="1:7" x14ac:dyDescent="0.25">
      <c r="A252" s="343">
        <v>243625002</v>
      </c>
      <c r="B252" s="30">
        <f t="shared" si="3"/>
        <v>9</v>
      </c>
      <c r="C252" s="343" t="s">
        <v>130</v>
      </c>
      <c r="D252" s="347">
        <v>0</v>
      </c>
      <c r="E252" s="347">
        <v>900924711</v>
      </c>
      <c r="F252" s="347">
        <v>900924711</v>
      </c>
      <c r="G252" s="347">
        <v>0</v>
      </c>
    </row>
    <row r="253" spans="1:7" x14ac:dyDescent="0.25">
      <c r="A253" s="343">
        <v>243626</v>
      </c>
      <c r="B253" s="30">
        <f t="shared" si="3"/>
        <v>6</v>
      </c>
      <c r="C253" s="343" t="s">
        <v>131</v>
      </c>
      <c r="D253" s="347">
        <v>0</v>
      </c>
      <c r="E253" s="347">
        <v>1796725</v>
      </c>
      <c r="F253" s="347">
        <v>1796725</v>
      </c>
      <c r="G253" s="347">
        <v>0</v>
      </c>
    </row>
    <row r="254" spans="1:7" x14ac:dyDescent="0.25">
      <c r="A254" s="343">
        <v>243626001</v>
      </c>
      <c r="B254" s="30">
        <f t="shared" si="3"/>
        <v>9</v>
      </c>
      <c r="C254" s="343" t="s">
        <v>121</v>
      </c>
      <c r="D254" s="347">
        <v>0</v>
      </c>
      <c r="E254" s="347">
        <v>898725</v>
      </c>
      <c r="F254" s="347">
        <v>898725</v>
      </c>
      <c r="G254" s="347">
        <v>0</v>
      </c>
    </row>
    <row r="255" spans="1:7" x14ac:dyDescent="0.25">
      <c r="A255" s="343">
        <v>243626002</v>
      </c>
      <c r="B255" s="30">
        <f t="shared" si="3"/>
        <v>9</v>
      </c>
      <c r="C255" s="343" t="s">
        <v>122</v>
      </c>
      <c r="D255" s="347">
        <v>0</v>
      </c>
      <c r="E255" s="347">
        <v>898000</v>
      </c>
      <c r="F255" s="347">
        <v>898000</v>
      </c>
      <c r="G255" s="347">
        <v>0</v>
      </c>
    </row>
    <row r="256" spans="1:7" x14ac:dyDescent="0.25">
      <c r="A256" s="343">
        <v>243627</v>
      </c>
      <c r="B256" s="30">
        <f t="shared" si="3"/>
        <v>6</v>
      </c>
      <c r="C256" s="343" t="s">
        <v>132</v>
      </c>
      <c r="D256" s="347">
        <v>119694704</v>
      </c>
      <c r="E256" s="347">
        <v>1482428091</v>
      </c>
      <c r="F256" s="347">
        <v>1602101200</v>
      </c>
      <c r="G256" s="347">
        <v>239367813</v>
      </c>
    </row>
    <row r="257" spans="1:7" x14ac:dyDescent="0.25">
      <c r="A257" s="343">
        <v>243627001</v>
      </c>
      <c r="B257" s="30">
        <f t="shared" si="3"/>
        <v>9</v>
      </c>
      <c r="C257" s="343" t="s">
        <v>121</v>
      </c>
      <c r="D257" s="347">
        <v>119694704</v>
      </c>
      <c r="E257" s="347">
        <v>749761383</v>
      </c>
      <c r="F257" s="347">
        <v>869434492</v>
      </c>
      <c r="G257" s="347">
        <v>239367813</v>
      </c>
    </row>
    <row r="258" spans="1:7" x14ac:dyDescent="0.25">
      <c r="A258" s="343">
        <v>243627002</v>
      </c>
      <c r="B258" s="30">
        <f t="shared" si="3"/>
        <v>9</v>
      </c>
      <c r="C258" s="343" t="s">
        <v>122</v>
      </c>
      <c r="D258" s="347">
        <v>0</v>
      </c>
      <c r="E258" s="347">
        <v>732666708</v>
      </c>
      <c r="F258" s="347">
        <v>732666708</v>
      </c>
      <c r="G258" s="347">
        <v>0</v>
      </c>
    </row>
    <row r="259" spans="1:7" x14ac:dyDescent="0.25">
      <c r="A259" s="343">
        <v>243690</v>
      </c>
      <c r="B259" s="30">
        <f t="shared" si="3"/>
        <v>6</v>
      </c>
      <c r="C259" s="343" t="s">
        <v>133</v>
      </c>
      <c r="D259" s="347">
        <v>0</v>
      </c>
      <c r="E259" s="347">
        <v>875</v>
      </c>
      <c r="F259" s="347">
        <v>875</v>
      </c>
      <c r="G259" s="347">
        <v>0</v>
      </c>
    </row>
    <row r="260" spans="1:7" x14ac:dyDescent="0.25">
      <c r="A260" s="343">
        <v>243690001</v>
      </c>
      <c r="B260" s="30">
        <f t="shared" si="3"/>
        <v>9</v>
      </c>
      <c r="C260" s="343" t="s">
        <v>121</v>
      </c>
      <c r="D260" s="347">
        <v>0</v>
      </c>
      <c r="E260" s="347">
        <v>875</v>
      </c>
      <c r="F260" s="347">
        <v>875</v>
      </c>
      <c r="G260" s="347">
        <v>0</v>
      </c>
    </row>
    <row r="261" spans="1:7" x14ac:dyDescent="0.25">
      <c r="A261" s="343">
        <v>243698</v>
      </c>
      <c r="B261" s="30">
        <f t="shared" si="3"/>
        <v>6</v>
      </c>
      <c r="C261" s="343" t="s">
        <v>474</v>
      </c>
      <c r="D261" s="347">
        <v>0</v>
      </c>
      <c r="E261" s="347">
        <v>99821084</v>
      </c>
      <c r="F261" s="347">
        <v>164651204</v>
      </c>
      <c r="G261" s="347">
        <v>64830120</v>
      </c>
    </row>
    <row r="262" spans="1:7" x14ac:dyDescent="0.25">
      <c r="A262" s="343">
        <v>243698001</v>
      </c>
      <c r="B262" s="30">
        <f t="shared" si="3"/>
        <v>9</v>
      </c>
      <c r="C262" s="343" t="s">
        <v>121</v>
      </c>
      <c r="D262" s="347">
        <v>0</v>
      </c>
      <c r="E262" s="347">
        <v>51191084</v>
      </c>
      <c r="F262" s="347">
        <v>116021204</v>
      </c>
      <c r="G262" s="347">
        <v>64830120</v>
      </c>
    </row>
    <row r="263" spans="1:7" x14ac:dyDescent="0.25">
      <c r="A263" s="343">
        <v>243698002</v>
      </c>
      <c r="B263" s="30">
        <f t="shared" si="3"/>
        <v>9</v>
      </c>
      <c r="C263" s="343" t="s">
        <v>122</v>
      </c>
      <c r="D263" s="347">
        <v>0</v>
      </c>
      <c r="E263" s="347">
        <v>48630000</v>
      </c>
      <c r="F263" s="347">
        <v>48630000</v>
      </c>
      <c r="G263" s="347">
        <v>0</v>
      </c>
    </row>
    <row r="264" spans="1:7" x14ac:dyDescent="0.25">
      <c r="A264" s="343">
        <v>2440</v>
      </c>
      <c r="B264" s="30">
        <f t="shared" si="3"/>
        <v>4</v>
      </c>
      <c r="C264" s="343" t="s">
        <v>134</v>
      </c>
      <c r="D264" s="347">
        <v>0</v>
      </c>
      <c r="E264" s="347">
        <v>1427466315</v>
      </c>
      <c r="F264" s="347">
        <v>1427466315</v>
      </c>
      <c r="G264" s="347">
        <v>0</v>
      </c>
    </row>
    <row r="265" spans="1:7" x14ac:dyDescent="0.25">
      <c r="A265" s="343">
        <v>244003</v>
      </c>
      <c r="B265" s="30">
        <f t="shared" si="3"/>
        <v>6</v>
      </c>
      <c r="C265" s="343" t="s">
        <v>135</v>
      </c>
      <c r="D265" s="347">
        <v>0</v>
      </c>
      <c r="E265" s="347">
        <v>461030000</v>
      </c>
      <c r="F265" s="347">
        <v>461030000</v>
      </c>
      <c r="G265" s="347">
        <v>0</v>
      </c>
    </row>
    <row r="266" spans="1:7" x14ac:dyDescent="0.25">
      <c r="A266" s="343">
        <v>244003001</v>
      </c>
      <c r="B266" s="30">
        <f t="shared" ref="B266:B329" si="4">LEN(A266)</f>
        <v>9</v>
      </c>
      <c r="C266" s="343" t="s">
        <v>135</v>
      </c>
      <c r="D266" s="347">
        <v>0</v>
      </c>
      <c r="E266" s="347">
        <v>461030000</v>
      </c>
      <c r="F266" s="347">
        <v>461030000</v>
      </c>
      <c r="G266" s="347">
        <v>0</v>
      </c>
    </row>
    <row r="267" spans="1:7" x14ac:dyDescent="0.25">
      <c r="A267" s="343">
        <v>244014</v>
      </c>
      <c r="B267" s="30">
        <f t="shared" si="4"/>
        <v>6</v>
      </c>
      <c r="C267" s="343" t="s">
        <v>136</v>
      </c>
      <c r="D267" s="347">
        <v>0</v>
      </c>
      <c r="E267" s="347">
        <v>940070415</v>
      </c>
      <c r="F267" s="347">
        <v>940070415</v>
      </c>
      <c r="G267" s="347">
        <v>0</v>
      </c>
    </row>
    <row r="268" spans="1:7" x14ac:dyDescent="0.25">
      <c r="A268" s="343">
        <v>244014001</v>
      </c>
      <c r="B268" s="30">
        <f t="shared" si="4"/>
        <v>9</v>
      </c>
      <c r="C268" s="343" t="s">
        <v>136</v>
      </c>
      <c r="D268" s="347">
        <v>0</v>
      </c>
      <c r="E268" s="347">
        <v>940070415</v>
      </c>
      <c r="F268" s="347">
        <v>940070415</v>
      </c>
      <c r="G268" s="347">
        <v>0</v>
      </c>
    </row>
    <row r="269" spans="1:7" x14ac:dyDescent="0.25">
      <c r="A269" s="343">
        <v>244016</v>
      </c>
      <c r="B269" s="30">
        <f t="shared" si="4"/>
        <v>6</v>
      </c>
      <c r="C269" s="343" t="s">
        <v>137</v>
      </c>
      <c r="D269" s="347">
        <v>0</v>
      </c>
      <c r="E269" s="347">
        <v>26365900</v>
      </c>
      <c r="F269" s="347">
        <v>26365900</v>
      </c>
      <c r="G269" s="347">
        <v>0</v>
      </c>
    </row>
    <row r="270" spans="1:7" x14ac:dyDescent="0.25">
      <c r="A270" s="343">
        <v>244016001</v>
      </c>
      <c r="B270" s="30">
        <f t="shared" si="4"/>
        <v>9</v>
      </c>
      <c r="C270" s="343" t="s">
        <v>137</v>
      </c>
      <c r="D270" s="347">
        <v>0</v>
      </c>
      <c r="E270" s="347">
        <v>26365900</v>
      </c>
      <c r="F270" s="347">
        <v>26365900</v>
      </c>
      <c r="G270" s="347">
        <v>0</v>
      </c>
    </row>
    <row r="271" spans="1:7" x14ac:dyDescent="0.25">
      <c r="A271" s="343">
        <v>2445</v>
      </c>
      <c r="B271" s="30">
        <f t="shared" si="4"/>
        <v>4</v>
      </c>
      <c r="C271" s="343" t="s">
        <v>390</v>
      </c>
      <c r="D271" s="347">
        <v>11976438.27</v>
      </c>
      <c r="E271" s="347">
        <v>112084255.28</v>
      </c>
      <c r="F271" s="347">
        <v>111922599.91</v>
      </c>
      <c r="G271" s="347">
        <v>11814782.9</v>
      </c>
    </row>
    <row r="272" spans="1:7" x14ac:dyDescent="0.25">
      <c r="A272" s="343">
        <v>244501</v>
      </c>
      <c r="B272" s="30">
        <f t="shared" si="4"/>
        <v>6</v>
      </c>
      <c r="C272" s="343" t="s">
        <v>475</v>
      </c>
      <c r="D272" s="347">
        <v>0</v>
      </c>
      <c r="E272" s="347">
        <v>1630747.76</v>
      </c>
      <c r="F272" s="347">
        <v>1630747.76</v>
      </c>
      <c r="G272" s="347">
        <v>0</v>
      </c>
    </row>
    <row r="273" spans="1:7" x14ac:dyDescent="0.25">
      <c r="A273" s="343">
        <v>244501001</v>
      </c>
      <c r="B273" s="30">
        <f t="shared" si="4"/>
        <v>9</v>
      </c>
      <c r="C273" s="343" t="s">
        <v>475</v>
      </c>
      <c r="D273" s="347">
        <v>0</v>
      </c>
      <c r="E273" s="347">
        <v>1630747.76</v>
      </c>
      <c r="F273" s="347">
        <v>1630747.76</v>
      </c>
      <c r="G273" s="347">
        <v>0</v>
      </c>
    </row>
    <row r="274" spans="1:7" x14ac:dyDescent="0.25">
      <c r="A274" s="343">
        <v>244502</v>
      </c>
      <c r="B274" s="30">
        <f t="shared" si="4"/>
        <v>6</v>
      </c>
      <c r="C274" s="343" t="s">
        <v>389</v>
      </c>
      <c r="D274" s="347">
        <v>11976438.27</v>
      </c>
      <c r="E274" s="347">
        <v>68414762.510000005</v>
      </c>
      <c r="F274" s="347">
        <v>68253107.140000001</v>
      </c>
      <c r="G274" s="347">
        <v>11814782.9</v>
      </c>
    </row>
    <row r="275" spans="1:7" x14ac:dyDescent="0.25">
      <c r="A275" s="343">
        <v>244502001</v>
      </c>
      <c r="B275" s="30">
        <f t="shared" si="4"/>
        <v>9</v>
      </c>
      <c r="C275" s="343" t="s">
        <v>389</v>
      </c>
      <c r="D275" s="347">
        <v>11976438.27</v>
      </c>
      <c r="E275" s="347">
        <v>68414762.510000005</v>
      </c>
      <c r="F275" s="347">
        <v>68253107.140000001</v>
      </c>
      <c r="G275" s="347">
        <v>11814782.9</v>
      </c>
    </row>
    <row r="276" spans="1:7" x14ac:dyDescent="0.25">
      <c r="A276" s="343">
        <v>244505</v>
      </c>
      <c r="B276" s="30">
        <f t="shared" si="4"/>
        <v>6</v>
      </c>
      <c r="C276" s="343" t="s">
        <v>463</v>
      </c>
      <c r="D276" s="347">
        <v>0</v>
      </c>
      <c r="E276" s="347">
        <v>792997.25</v>
      </c>
      <c r="F276" s="347">
        <v>792997.25</v>
      </c>
      <c r="G276" s="347">
        <v>0</v>
      </c>
    </row>
    <row r="277" spans="1:7" x14ac:dyDescent="0.25">
      <c r="A277" s="343">
        <v>244505001</v>
      </c>
      <c r="B277" s="30">
        <f t="shared" si="4"/>
        <v>9</v>
      </c>
      <c r="C277" s="343" t="s">
        <v>463</v>
      </c>
      <c r="D277" s="347">
        <v>0</v>
      </c>
      <c r="E277" s="347">
        <v>792997.25</v>
      </c>
      <c r="F277" s="347">
        <v>792997.25</v>
      </c>
      <c r="G277" s="347">
        <v>0</v>
      </c>
    </row>
    <row r="278" spans="1:7" x14ac:dyDescent="0.25">
      <c r="A278" s="343">
        <v>244580</v>
      </c>
      <c r="B278" s="30">
        <f t="shared" si="4"/>
        <v>6</v>
      </c>
      <c r="C278" s="343" t="s">
        <v>403</v>
      </c>
      <c r="D278" s="347">
        <v>0</v>
      </c>
      <c r="E278" s="347">
        <v>41245747.759999998</v>
      </c>
      <c r="F278" s="347">
        <v>41245747.759999998</v>
      </c>
      <c r="G278" s="347">
        <v>0</v>
      </c>
    </row>
    <row r="279" spans="1:7" x14ac:dyDescent="0.25">
      <c r="A279" s="343">
        <v>244580001</v>
      </c>
      <c r="B279" s="30">
        <f t="shared" si="4"/>
        <v>9</v>
      </c>
      <c r="C279" s="343" t="s">
        <v>403</v>
      </c>
      <c r="D279" s="347">
        <v>0</v>
      </c>
      <c r="E279" s="347">
        <v>41245747.759999998</v>
      </c>
      <c r="F279" s="347">
        <v>41245747.759999998</v>
      </c>
      <c r="G279" s="347">
        <v>0</v>
      </c>
    </row>
    <row r="280" spans="1:7" x14ac:dyDescent="0.25">
      <c r="A280" s="343">
        <v>2460</v>
      </c>
      <c r="B280" s="30">
        <f t="shared" si="4"/>
        <v>4</v>
      </c>
      <c r="C280" s="343" t="s">
        <v>138</v>
      </c>
      <c r="D280" s="347">
        <v>546344553.02999997</v>
      </c>
      <c r="E280" s="347">
        <v>896229382.92999995</v>
      </c>
      <c r="F280" s="347">
        <v>501575883.89999998</v>
      </c>
      <c r="G280" s="347">
        <v>151691054</v>
      </c>
    </row>
    <row r="281" spans="1:7" x14ac:dyDescent="0.25">
      <c r="A281" s="343">
        <v>246002</v>
      </c>
      <c r="B281" s="30">
        <f t="shared" si="4"/>
        <v>6</v>
      </c>
      <c r="C281" s="343" t="s">
        <v>139</v>
      </c>
      <c r="D281" s="347">
        <v>546344553.02999997</v>
      </c>
      <c r="E281" s="347">
        <v>896229382.92999995</v>
      </c>
      <c r="F281" s="347">
        <v>501575883.89999998</v>
      </c>
      <c r="G281" s="347">
        <v>151691054</v>
      </c>
    </row>
    <row r="282" spans="1:7" x14ac:dyDescent="0.25">
      <c r="A282" s="343">
        <v>246002001</v>
      </c>
      <c r="B282" s="30">
        <f t="shared" si="4"/>
        <v>9</v>
      </c>
      <c r="C282" s="343" t="s">
        <v>139</v>
      </c>
      <c r="D282" s="347">
        <v>546344553.02999997</v>
      </c>
      <c r="E282" s="347">
        <v>896229382.92999995</v>
      </c>
      <c r="F282" s="347">
        <v>501575883.89999998</v>
      </c>
      <c r="G282" s="347">
        <v>151691054</v>
      </c>
    </row>
    <row r="283" spans="1:7" x14ac:dyDescent="0.25">
      <c r="A283" s="343">
        <v>2490</v>
      </c>
      <c r="B283" s="30">
        <f t="shared" si="4"/>
        <v>4</v>
      </c>
      <c r="C283" s="343" t="s">
        <v>140</v>
      </c>
      <c r="D283" s="347">
        <v>19899812975.439999</v>
      </c>
      <c r="E283" s="347">
        <v>119004336466.8</v>
      </c>
      <c r="F283" s="347">
        <v>107065663824.03</v>
      </c>
      <c r="G283" s="347">
        <v>7961140332.6700001</v>
      </c>
    </row>
    <row r="284" spans="1:7" x14ac:dyDescent="0.25">
      <c r="A284" s="343">
        <v>249025</v>
      </c>
      <c r="B284" s="30">
        <f t="shared" si="4"/>
        <v>6</v>
      </c>
      <c r="C284" s="343" t="s">
        <v>141</v>
      </c>
      <c r="D284" s="347">
        <v>0</v>
      </c>
      <c r="E284" s="347">
        <v>568424111.5</v>
      </c>
      <c r="F284" s="347">
        <v>568424111.5</v>
      </c>
      <c r="G284" s="347">
        <v>0</v>
      </c>
    </row>
    <row r="285" spans="1:7" x14ac:dyDescent="0.25">
      <c r="A285" s="343">
        <v>249025002</v>
      </c>
      <c r="B285" s="30">
        <f t="shared" si="4"/>
        <v>9</v>
      </c>
      <c r="C285" s="343" t="s">
        <v>142</v>
      </c>
      <c r="D285" s="347">
        <v>0</v>
      </c>
      <c r="E285" s="347">
        <v>568424111.5</v>
      </c>
      <c r="F285" s="347">
        <v>568424111.5</v>
      </c>
      <c r="G285" s="347">
        <v>0</v>
      </c>
    </row>
    <row r="286" spans="1:7" x14ac:dyDescent="0.25">
      <c r="A286" s="343">
        <v>249027</v>
      </c>
      <c r="B286" s="30">
        <f t="shared" si="4"/>
        <v>6</v>
      </c>
      <c r="C286" s="343" t="s">
        <v>143</v>
      </c>
      <c r="D286" s="347">
        <v>5104247</v>
      </c>
      <c r="E286" s="347">
        <v>58000790.200000003</v>
      </c>
      <c r="F286" s="347">
        <v>52896543.200000003</v>
      </c>
      <c r="G286" s="347">
        <v>0</v>
      </c>
    </row>
    <row r="287" spans="1:7" x14ac:dyDescent="0.25">
      <c r="A287" s="343">
        <v>249027001</v>
      </c>
      <c r="B287" s="30">
        <f t="shared" si="4"/>
        <v>9</v>
      </c>
      <c r="C287" s="343" t="s">
        <v>143</v>
      </c>
      <c r="D287" s="347">
        <v>5104247</v>
      </c>
      <c r="E287" s="347">
        <v>58000790.200000003</v>
      </c>
      <c r="F287" s="347">
        <v>52896543.200000003</v>
      </c>
      <c r="G287" s="347">
        <v>0</v>
      </c>
    </row>
    <row r="288" spans="1:7" x14ac:dyDescent="0.25">
      <c r="A288" s="343">
        <v>249032</v>
      </c>
      <c r="B288" s="30">
        <f t="shared" si="4"/>
        <v>6</v>
      </c>
      <c r="C288" s="343" t="s">
        <v>144</v>
      </c>
      <c r="D288" s="347">
        <v>31228538</v>
      </c>
      <c r="E288" s="347">
        <v>39416844</v>
      </c>
      <c r="F288" s="347">
        <v>39416844</v>
      </c>
      <c r="G288" s="347">
        <v>31228538</v>
      </c>
    </row>
    <row r="289" spans="1:7" x14ac:dyDescent="0.25">
      <c r="A289" s="343">
        <v>249032001</v>
      </c>
      <c r="B289" s="30">
        <f t="shared" si="4"/>
        <v>9</v>
      </c>
      <c r="C289" s="343" t="s">
        <v>144</v>
      </c>
      <c r="D289" s="347">
        <v>31228538</v>
      </c>
      <c r="E289" s="347">
        <v>39416844</v>
      </c>
      <c r="F289" s="347">
        <v>39416844</v>
      </c>
      <c r="G289" s="347">
        <v>31228538</v>
      </c>
    </row>
    <row r="290" spans="1:7" x14ac:dyDescent="0.25">
      <c r="A290" s="343">
        <v>249034</v>
      </c>
      <c r="B290" s="30">
        <f t="shared" si="4"/>
        <v>6</v>
      </c>
      <c r="C290" s="343" t="s">
        <v>145</v>
      </c>
      <c r="D290" s="347">
        <v>0</v>
      </c>
      <c r="E290" s="347">
        <v>3559964000</v>
      </c>
      <c r="F290" s="347">
        <v>3559964000</v>
      </c>
      <c r="G290" s="347">
        <v>0</v>
      </c>
    </row>
    <row r="291" spans="1:7" x14ac:dyDescent="0.25">
      <c r="A291" s="343">
        <v>249034001</v>
      </c>
      <c r="B291" s="30">
        <f t="shared" si="4"/>
        <v>9</v>
      </c>
      <c r="C291" s="343" t="s">
        <v>146</v>
      </c>
      <c r="D291" s="347">
        <v>0</v>
      </c>
      <c r="E291" s="347">
        <v>2373059700</v>
      </c>
      <c r="F291" s="347">
        <v>2373059700</v>
      </c>
      <c r="G291" s="347">
        <v>0</v>
      </c>
    </row>
    <row r="292" spans="1:7" x14ac:dyDescent="0.25">
      <c r="A292" s="343">
        <v>249034002</v>
      </c>
      <c r="B292" s="30">
        <f t="shared" si="4"/>
        <v>9</v>
      </c>
      <c r="C292" s="343" t="s">
        <v>147</v>
      </c>
      <c r="D292" s="347">
        <v>0</v>
      </c>
      <c r="E292" s="347">
        <v>1186904300</v>
      </c>
      <c r="F292" s="347">
        <v>1186904300</v>
      </c>
      <c r="G292" s="347">
        <v>0</v>
      </c>
    </row>
    <row r="293" spans="1:7" x14ac:dyDescent="0.25">
      <c r="A293" s="343">
        <v>249040</v>
      </c>
      <c r="B293" s="30">
        <f t="shared" si="4"/>
        <v>6</v>
      </c>
      <c r="C293" s="343" t="s">
        <v>148</v>
      </c>
      <c r="D293" s="347">
        <v>6123122.46</v>
      </c>
      <c r="E293" s="347">
        <v>20002735.460000001</v>
      </c>
      <c r="F293" s="347">
        <v>89058209</v>
      </c>
      <c r="G293" s="347">
        <v>75178596</v>
      </c>
    </row>
    <row r="294" spans="1:7" x14ac:dyDescent="0.25">
      <c r="A294" s="343">
        <v>249040001</v>
      </c>
      <c r="B294" s="30">
        <f t="shared" si="4"/>
        <v>9</v>
      </c>
      <c r="C294" s="343" t="s">
        <v>148</v>
      </c>
      <c r="D294" s="347">
        <v>6123122.46</v>
      </c>
      <c r="E294" s="347">
        <v>20002735.460000001</v>
      </c>
      <c r="F294" s="347">
        <v>89058209</v>
      </c>
      <c r="G294" s="347">
        <v>75178596</v>
      </c>
    </row>
    <row r="295" spans="1:7" x14ac:dyDescent="0.25">
      <c r="A295" s="343">
        <v>249050</v>
      </c>
      <c r="B295" s="30">
        <f t="shared" si="4"/>
        <v>6</v>
      </c>
      <c r="C295" s="343" t="s">
        <v>149</v>
      </c>
      <c r="D295" s="347">
        <v>0</v>
      </c>
      <c r="E295" s="347">
        <v>8304114900</v>
      </c>
      <c r="F295" s="347">
        <v>8304114900</v>
      </c>
      <c r="G295" s="347">
        <v>0</v>
      </c>
    </row>
    <row r="296" spans="1:7" x14ac:dyDescent="0.25">
      <c r="A296" s="343">
        <v>249050001</v>
      </c>
      <c r="B296" s="30">
        <f t="shared" si="4"/>
        <v>9</v>
      </c>
      <c r="C296" s="343" t="s">
        <v>150</v>
      </c>
      <c r="D296" s="347">
        <v>0</v>
      </c>
      <c r="E296" s="347">
        <v>7117210600</v>
      </c>
      <c r="F296" s="347">
        <v>7117210600</v>
      </c>
      <c r="G296" s="347">
        <v>0</v>
      </c>
    </row>
    <row r="297" spans="1:7" x14ac:dyDescent="0.25">
      <c r="A297" s="343">
        <v>249050002</v>
      </c>
      <c r="B297" s="30">
        <f t="shared" si="4"/>
        <v>9</v>
      </c>
      <c r="C297" s="343" t="s">
        <v>151</v>
      </c>
      <c r="D297" s="347">
        <v>0</v>
      </c>
      <c r="E297" s="347">
        <v>1186904300</v>
      </c>
      <c r="F297" s="347">
        <v>1186904300</v>
      </c>
      <c r="G297" s="347">
        <v>0</v>
      </c>
    </row>
    <row r="298" spans="1:7" x14ac:dyDescent="0.25">
      <c r="A298" s="343">
        <v>249051</v>
      </c>
      <c r="B298" s="30">
        <f t="shared" si="4"/>
        <v>6</v>
      </c>
      <c r="C298" s="343" t="s">
        <v>152</v>
      </c>
      <c r="D298" s="347">
        <v>383518400.14999998</v>
      </c>
      <c r="E298" s="347">
        <v>2593991218.2199998</v>
      </c>
      <c r="F298" s="347">
        <v>3119149872.8699999</v>
      </c>
      <c r="G298" s="347">
        <v>908677054.79999995</v>
      </c>
    </row>
    <row r="299" spans="1:7" x14ac:dyDescent="0.25">
      <c r="A299" s="343">
        <v>249051001</v>
      </c>
      <c r="B299" s="30">
        <f t="shared" si="4"/>
        <v>9</v>
      </c>
      <c r="C299" s="343" t="s">
        <v>152</v>
      </c>
      <c r="D299" s="347">
        <v>383518400.14999998</v>
      </c>
      <c r="E299" s="347">
        <v>2593991218.2199998</v>
      </c>
      <c r="F299" s="347">
        <v>3119149872.8699999</v>
      </c>
      <c r="G299" s="347">
        <v>908677054.79999995</v>
      </c>
    </row>
    <row r="300" spans="1:7" x14ac:dyDescent="0.25">
      <c r="A300" s="343">
        <v>249055</v>
      </c>
      <c r="B300" s="30">
        <f t="shared" si="4"/>
        <v>6</v>
      </c>
      <c r="C300" s="343" t="s">
        <v>124</v>
      </c>
      <c r="D300" s="347">
        <v>18639664871.139999</v>
      </c>
      <c r="E300" s="347">
        <v>101075242204.74001</v>
      </c>
      <c r="F300" s="347">
        <v>88812658326.199997</v>
      </c>
      <c r="G300" s="347">
        <v>6377080992.6000004</v>
      </c>
    </row>
    <row r="301" spans="1:7" x14ac:dyDescent="0.25">
      <c r="A301" s="343">
        <v>249055001</v>
      </c>
      <c r="B301" s="30">
        <f t="shared" si="4"/>
        <v>9</v>
      </c>
      <c r="C301" s="343" t="s">
        <v>124</v>
      </c>
      <c r="D301" s="347">
        <v>18639664871.139999</v>
      </c>
      <c r="E301" s="347">
        <v>101075242204.74001</v>
      </c>
      <c r="F301" s="347">
        <v>88812658326.199997</v>
      </c>
      <c r="G301" s="347">
        <v>6377080992.6000004</v>
      </c>
    </row>
    <row r="302" spans="1:7" x14ac:dyDescent="0.25">
      <c r="A302" s="343">
        <v>249058</v>
      </c>
      <c r="B302" s="30">
        <f t="shared" si="4"/>
        <v>6</v>
      </c>
      <c r="C302" s="343" t="s">
        <v>28</v>
      </c>
      <c r="D302" s="347">
        <v>834173796.69000006</v>
      </c>
      <c r="E302" s="347">
        <v>2785179662.6799998</v>
      </c>
      <c r="F302" s="347">
        <v>2519981017.2600002</v>
      </c>
      <c r="G302" s="347">
        <v>568975151.26999998</v>
      </c>
    </row>
    <row r="303" spans="1:7" x14ac:dyDescent="0.25">
      <c r="A303" s="343">
        <v>249058001</v>
      </c>
      <c r="B303" s="30">
        <f t="shared" si="4"/>
        <v>9</v>
      </c>
      <c r="C303" s="343" t="s">
        <v>28</v>
      </c>
      <c r="D303" s="347">
        <v>834173796.69000006</v>
      </c>
      <c r="E303" s="347">
        <v>2785179662.6799998</v>
      </c>
      <c r="F303" s="347">
        <v>2519981017.2600002</v>
      </c>
      <c r="G303" s="347">
        <v>568975151.26999998</v>
      </c>
    </row>
    <row r="304" spans="1:7" x14ac:dyDescent="0.25">
      <c r="A304" s="343">
        <v>25</v>
      </c>
      <c r="B304" s="30">
        <f t="shared" si="4"/>
        <v>2</v>
      </c>
      <c r="C304" s="343" t="s">
        <v>154</v>
      </c>
      <c r="D304" s="347">
        <v>17786360273.049999</v>
      </c>
      <c r="E304" s="347">
        <v>266167824540</v>
      </c>
      <c r="F304" s="347">
        <v>266924832906.23999</v>
      </c>
      <c r="G304" s="347">
        <v>18543368639.290001</v>
      </c>
    </row>
    <row r="305" spans="1:7" x14ac:dyDescent="0.25">
      <c r="A305" s="343">
        <v>2511</v>
      </c>
      <c r="B305" s="30">
        <f t="shared" si="4"/>
        <v>4</v>
      </c>
      <c r="C305" s="343" t="s">
        <v>155</v>
      </c>
      <c r="D305" s="347">
        <v>14785719860.92</v>
      </c>
      <c r="E305" s="347">
        <v>263390627159</v>
      </c>
      <c r="F305" s="347">
        <v>264760419623.23999</v>
      </c>
      <c r="G305" s="347">
        <v>16155512325.16</v>
      </c>
    </row>
    <row r="306" spans="1:7" x14ac:dyDescent="0.25">
      <c r="A306" s="343">
        <v>251101</v>
      </c>
      <c r="B306" s="30">
        <f t="shared" si="4"/>
        <v>6</v>
      </c>
      <c r="C306" s="343" t="s">
        <v>156</v>
      </c>
      <c r="D306" s="347">
        <v>0</v>
      </c>
      <c r="E306" s="347">
        <v>113085668842.11</v>
      </c>
      <c r="F306" s="347">
        <v>113085668842.11</v>
      </c>
      <c r="G306" s="347">
        <v>0</v>
      </c>
    </row>
    <row r="307" spans="1:7" x14ac:dyDescent="0.25">
      <c r="A307" s="343">
        <v>251101001</v>
      </c>
      <c r="B307" s="30">
        <f t="shared" si="4"/>
        <v>9</v>
      </c>
      <c r="C307" s="343" t="s">
        <v>156</v>
      </c>
      <c r="D307" s="347">
        <v>0</v>
      </c>
      <c r="E307" s="347">
        <v>113085668842.11</v>
      </c>
      <c r="F307" s="347">
        <v>113085668842.11</v>
      </c>
      <c r="G307" s="347">
        <v>0</v>
      </c>
    </row>
    <row r="308" spans="1:7" x14ac:dyDescent="0.25">
      <c r="A308" s="343">
        <v>251102</v>
      </c>
      <c r="B308" s="30">
        <f t="shared" si="4"/>
        <v>6</v>
      </c>
      <c r="C308" s="343" t="s">
        <v>157</v>
      </c>
      <c r="D308" s="347">
        <v>0</v>
      </c>
      <c r="E308" s="347">
        <v>18328308492</v>
      </c>
      <c r="F308" s="347">
        <v>18328308492</v>
      </c>
      <c r="G308" s="347">
        <v>0</v>
      </c>
    </row>
    <row r="309" spans="1:7" x14ac:dyDescent="0.25">
      <c r="A309" s="343">
        <v>251102001</v>
      </c>
      <c r="B309" s="30">
        <f t="shared" si="4"/>
        <v>9</v>
      </c>
      <c r="C309" s="343" t="s">
        <v>157</v>
      </c>
      <c r="D309" s="347">
        <v>0</v>
      </c>
      <c r="E309" s="347">
        <v>18328308492</v>
      </c>
      <c r="F309" s="347">
        <v>18328308492</v>
      </c>
      <c r="G309" s="347">
        <v>0</v>
      </c>
    </row>
    <row r="310" spans="1:7" x14ac:dyDescent="0.25">
      <c r="A310" s="343">
        <v>251104</v>
      </c>
      <c r="B310" s="30">
        <f t="shared" si="4"/>
        <v>6</v>
      </c>
      <c r="C310" s="343" t="s">
        <v>158</v>
      </c>
      <c r="D310" s="347">
        <v>5898799803.9399996</v>
      </c>
      <c r="E310" s="347">
        <v>8378174382</v>
      </c>
      <c r="F310" s="347">
        <v>9115595531</v>
      </c>
      <c r="G310" s="347">
        <v>6636220952.9399996</v>
      </c>
    </row>
    <row r="311" spans="1:7" x14ac:dyDescent="0.25">
      <c r="A311" s="343">
        <v>251104001</v>
      </c>
      <c r="B311" s="30">
        <f t="shared" si="4"/>
        <v>9</v>
      </c>
      <c r="C311" s="343" t="s">
        <v>158</v>
      </c>
      <c r="D311" s="347">
        <v>5898799803.9399996</v>
      </c>
      <c r="E311" s="347">
        <v>8378174382</v>
      </c>
      <c r="F311" s="347">
        <v>9115595531</v>
      </c>
      <c r="G311" s="347">
        <v>6636220952.9399996</v>
      </c>
    </row>
    <row r="312" spans="1:7" x14ac:dyDescent="0.25">
      <c r="A312" s="343">
        <v>251105</v>
      </c>
      <c r="B312" s="30">
        <f t="shared" si="4"/>
        <v>6</v>
      </c>
      <c r="C312" s="343" t="s">
        <v>159</v>
      </c>
      <c r="D312" s="347">
        <v>3208869131.2800002</v>
      </c>
      <c r="E312" s="347">
        <v>5450234174</v>
      </c>
      <c r="F312" s="347">
        <v>5574261831</v>
      </c>
      <c r="G312" s="347">
        <v>3332896788.2800002</v>
      </c>
    </row>
    <row r="313" spans="1:7" x14ac:dyDescent="0.25">
      <c r="A313" s="343">
        <v>251105001</v>
      </c>
      <c r="B313" s="30">
        <f t="shared" si="4"/>
        <v>9</v>
      </c>
      <c r="C313" s="343" t="s">
        <v>159</v>
      </c>
      <c r="D313" s="347">
        <v>3208869131.2800002</v>
      </c>
      <c r="E313" s="347">
        <v>5450234174</v>
      </c>
      <c r="F313" s="347">
        <v>5574261831</v>
      </c>
      <c r="G313" s="347">
        <v>3332896788.2800002</v>
      </c>
    </row>
    <row r="314" spans="1:7" x14ac:dyDescent="0.25">
      <c r="A314" s="343">
        <v>251106</v>
      </c>
      <c r="B314" s="30">
        <f t="shared" si="4"/>
        <v>6</v>
      </c>
      <c r="C314" s="343" t="s">
        <v>160</v>
      </c>
      <c r="D314" s="347">
        <v>1198662786.76</v>
      </c>
      <c r="E314" s="347">
        <v>7842547848</v>
      </c>
      <c r="F314" s="347">
        <v>8022647467.2399998</v>
      </c>
      <c r="G314" s="347">
        <v>1378762406</v>
      </c>
    </row>
    <row r="315" spans="1:7" x14ac:dyDescent="0.25">
      <c r="A315" s="343">
        <v>251106001</v>
      </c>
      <c r="B315" s="30">
        <f t="shared" si="4"/>
        <v>9</v>
      </c>
      <c r="C315" s="343" t="s">
        <v>160</v>
      </c>
      <c r="D315" s="347">
        <v>1198662786.76</v>
      </c>
      <c r="E315" s="347">
        <v>7842547848</v>
      </c>
      <c r="F315" s="347">
        <v>8022647467.2399998</v>
      </c>
      <c r="G315" s="347">
        <v>1378762406</v>
      </c>
    </row>
    <row r="316" spans="1:7" x14ac:dyDescent="0.25">
      <c r="A316" s="343">
        <v>251107</v>
      </c>
      <c r="B316" s="30">
        <f t="shared" si="4"/>
        <v>6</v>
      </c>
      <c r="C316" s="343" t="s">
        <v>161</v>
      </c>
      <c r="D316" s="347">
        <v>0</v>
      </c>
      <c r="E316" s="347">
        <v>16765034973</v>
      </c>
      <c r="F316" s="347">
        <v>16765034973</v>
      </c>
      <c r="G316" s="347">
        <v>0</v>
      </c>
    </row>
    <row r="317" spans="1:7" x14ac:dyDescent="0.25">
      <c r="A317" s="343">
        <v>251107001</v>
      </c>
      <c r="B317" s="30">
        <f t="shared" si="4"/>
        <v>9</v>
      </c>
      <c r="C317" s="343" t="s">
        <v>161</v>
      </c>
      <c r="D317" s="347">
        <v>0</v>
      </c>
      <c r="E317" s="347">
        <v>16765034973</v>
      </c>
      <c r="F317" s="347">
        <v>16765034973</v>
      </c>
      <c r="G317" s="347">
        <v>0</v>
      </c>
    </row>
    <row r="318" spans="1:7" x14ac:dyDescent="0.25">
      <c r="A318" s="343">
        <v>251108</v>
      </c>
      <c r="B318" s="30">
        <f t="shared" si="4"/>
        <v>6</v>
      </c>
      <c r="C318" s="343" t="s">
        <v>90</v>
      </c>
      <c r="D318" s="347">
        <v>0</v>
      </c>
      <c r="E318" s="347">
        <v>244221032.08000001</v>
      </c>
      <c r="F318" s="347">
        <v>244221032.08000001</v>
      </c>
      <c r="G318" s="347">
        <v>0</v>
      </c>
    </row>
    <row r="319" spans="1:7" x14ac:dyDescent="0.25">
      <c r="A319" s="343">
        <v>251108001</v>
      </c>
      <c r="B319" s="30">
        <f t="shared" si="4"/>
        <v>9</v>
      </c>
      <c r="C319" s="343" t="s">
        <v>90</v>
      </c>
      <c r="D319" s="347">
        <v>0</v>
      </c>
      <c r="E319" s="347">
        <v>244221032.08000001</v>
      </c>
      <c r="F319" s="347">
        <v>244221032.08000001</v>
      </c>
      <c r="G319" s="347">
        <v>0</v>
      </c>
    </row>
    <row r="320" spans="1:7" x14ac:dyDescent="0.25">
      <c r="A320" s="343">
        <v>251109</v>
      </c>
      <c r="B320" s="30">
        <f t="shared" si="4"/>
        <v>6</v>
      </c>
      <c r="C320" s="343" t="s">
        <v>162</v>
      </c>
      <c r="D320" s="347">
        <v>4479388138.9399996</v>
      </c>
      <c r="E320" s="347">
        <v>6793605053</v>
      </c>
      <c r="F320" s="347">
        <v>7121849092</v>
      </c>
      <c r="G320" s="347">
        <v>4807632177.9399996</v>
      </c>
    </row>
    <row r="321" spans="1:7" x14ac:dyDescent="0.25">
      <c r="A321" s="343">
        <v>251109001</v>
      </c>
      <c r="B321" s="30">
        <f t="shared" si="4"/>
        <v>9</v>
      </c>
      <c r="C321" s="343" t="s">
        <v>162</v>
      </c>
      <c r="D321" s="347">
        <v>3968398670.4299998</v>
      </c>
      <c r="E321" s="347">
        <v>6155731633</v>
      </c>
      <c r="F321" s="347">
        <v>6409404088</v>
      </c>
      <c r="G321" s="347">
        <v>4222071125.4299998</v>
      </c>
    </row>
    <row r="322" spans="1:7" x14ac:dyDescent="0.25">
      <c r="A322" s="343">
        <v>251109002</v>
      </c>
      <c r="B322" s="30">
        <f t="shared" si="4"/>
        <v>9</v>
      </c>
      <c r="C322" s="343" t="s">
        <v>163</v>
      </c>
      <c r="D322" s="347">
        <v>510989468.50999999</v>
      </c>
      <c r="E322" s="347">
        <v>637873420</v>
      </c>
      <c r="F322" s="347">
        <v>712445004</v>
      </c>
      <c r="G322" s="347">
        <v>585561052.50999999</v>
      </c>
    </row>
    <row r="323" spans="1:7" x14ac:dyDescent="0.25">
      <c r="A323" s="343">
        <v>251110</v>
      </c>
      <c r="B323" s="30">
        <f t="shared" si="4"/>
        <v>6</v>
      </c>
      <c r="C323" s="343" t="s">
        <v>164</v>
      </c>
      <c r="D323" s="347">
        <v>0</v>
      </c>
      <c r="E323" s="347">
        <v>21115178613.5</v>
      </c>
      <c r="F323" s="347">
        <v>21115178613.5</v>
      </c>
      <c r="G323" s="347">
        <v>0</v>
      </c>
    </row>
    <row r="324" spans="1:7" x14ac:dyDescent="0.25">
      <c r="A324" s="343">
        <v>251110001</v>
      </c>
      <c r="B324" s="30">
        <f t="shared" si="4"/>
        <v>9</v>
      </c>
      <c r="C324" s="343" t="s">
        <v>164</v>
      </c>
      <c r="D324" s="347">
        <v>0</v>
      </c>
      <c r="E324" s="347">
        <v>21115178613.5</v>
      </c>
      <c r="F324" s="347">
        <v>21115178613.5</v>
      </c>
      <c r="G324" s="347">
        <v>0</v>
      </c>
    </row>
    <row r="325" spans="1:7" x14ac:dyDescent="0.25">
      <c r="A325" s="343">
        <v>251111</v>
      </c>
      <c r="B325" s="30">
        <f t="shared" si="4"/>
        <v>6</v>
      </c>
      <c r="C325" s="343" t="s">
        <v>165</v>
      </c>
      <c r="D325" s="347">
        <v>0</v>
      </c>
      <c r="E325" s="347">
        <v>6007306400</v>
      </c>
      <c r="F325" s="347">
        <v>6007306400</v>
      </c>
      <c r="G325" s="347">
        <v>0</v>
      </c>
    </row>
    <row r="326" spans="1:7" x14ac:dyDescent="0.25">
      <c r="A326" s="343">
        <v>251111001</v>
      </c>
      <c r="B326" s="30">
        <f t="shared" si="4"/>
        <v>9</v>
      </c>
      <c r="C326" s="343" t="s">
        <v>165</v>
      </c>
      <c r="D326" s="347">
        <v>0</v>
      </c>
      <c r="E326" s="347">
        <v>6007306400</v>
      </c>
      <c r="F326" s="347">
        <v>6007306400</v>
      </c>
      <c r="G326" s="347">
        <v>0</v>
      </c>
    </row>
    <row r="327" spans="1:7" x14ac:dyDescent="0.25">
      <c r="A327" s="343">
        <v>251122</v>
      </c>
      <c r="B327" s="30">
        <f t="shared" si="4"/>
        <v>6</v>
      </c>
      <c r="C327" s="343" t="s">
        <v>167</v>
      </c>
      <c r="D327" s="347">
        <v>0</v>
      </c>
      <c r="E327" s="347">
        <v>30961202951</v>
      </c>
      <c r="F327" s="347">
        <v>30961202951</v>
      </c>
      <c r="G327" s="347">
        <v>0</v>
      </c>
    </row>
    <row r="328" spans="1:7" x14ac:dyDescent="0.25">
      <c r="A328" s="343">
        <v>251122001</v>
      </c>
      <c r="B328" s="30">
        <f t="shared" si="4"/>
        <v>9</v>
      </c>
      <c r="C328" s="343" t="s">
        <v>167</v>
      </c>
      <c r="D328" s="347">
        <v>0</v>
      </c>
      <c r="E328" s="347">
        <v>30961202951</v>
      </c>
      <c r="F328" s="347">
        <v>30961202951</v>
      </c>
      <c r="G328" s="347">
        <v>0</v>
      </c>
    </row>
    <row r="329" spans="1:7" x14ac:dyDescent="0.25">
      <c r="A329" s="343">
        <v>251123</v>
      </c>
      <c r="B329" s="30">
        <f t="shared" si="4"/>
        <v>6</v>
      </c>
      <c r="C329" s="343" t="s">
        <v>168</v>
      </c>
      <c r="D329" s="347">
        <v>0</v>
      </c>
      <c r="E329" s="347">
        <v>18707868899</v>
      </c>
      <c r="F329" s="347">
        <v>18707868899</v>
      </c>
      <c r="G329" s="347">
        <v>0</v>
      </c>
    </row>
    <row r="330" spans="1:7" x14ac:dyDescent="0.25">
      <c r="A330" s="343">
        <v>251123001</v>
      </c>
      <c r="B330" s="30">
        <f t="shared" ref="B330:B393" si="5">LEN(A330)</f>
        <v>9</v>
      </c>
      <c r="C330" s="343" t="s">
        <v>168</v>
      </c>
      <c r="D330" s="347">
        <v>0</v>
      </c>
      <c r="E330" s="347">
        <v>18707868899</v>
      </c>
      <c r="F330" s="347">
        <v>18707868899</v>
      </c>
      <c r="G330" s="347">
        <v>0</v>
      </c>
    </row>
    <row r="331" spans="1:7" x14ac:dyDescent="0.25">
      <c r="A331" s="343">
        <v>251124</v>
      </c>
      <c r="B331" s="30">
        <f t="shared" si="5"/>
        <v>6</v>
      </c>
      <c r="C331" s="343" t="s">
        <v>169</v>
      </c>
      <c r="D331" s="347">
        <v>0</v>
      </c>
      <c r="E331" s="347">
        <v>9488950000</v>
      </c>
      <c r="F331" s="347">
        <v>9488950000</v>
      </c>
      <c r="G331" s="347">
        <v>0</v>
      </c>
    </row>
    <row r="332" spans="1:7" x14ac:dyDescent="0.25">
      <c r="A332" s="343">
        <v>251124001</v>
      </c>
      <c r="B332" s="30">
        <f t="shared" si="5"/>
        <v>9</v>
      </c>
      <c r="C332" s="343" t="s">
        <v>169</v>
      </c>
      <c r="D332" s="347">
        <v>0</v>
      </c>
      <c r="E332" s="347">
        <v>9488950000</v>
      </c>
      <c r="F332" s="347">
        <v>9488950000</v>
      </c>
      <c r="G332" s="347">
        <v>0</v>
      </c>
    </row>
    <row r="333" spans="1:7" x14ac:dyDescent="0.25">
      <c r="A333" s="343">
        <v>251125</v>
      </c>
      <c r="B333" s="30">
        <f t="shared" si="5"/>
        <v>6</v>
      </c>
      <c r="C333" s="343" t="s">
        <v>170</v>
      </c>
      <c r="D333" s="347">
        <v>0</v>
      </c>
      <c r="E333" s="347">
        <v>222325499.31</v>
      </c>
      <c r="F333" s="347">
        <v>222325499.31</v>
      </c>
      <c r="G333" s="347">
        <v>0</v>
      </c>
    </row>
    <row r="334" spans="1:7" x14ac:dyDescent="0.25">
      <c r="A334" s="343">
        <v>251125001</v>
      </c>
      <c r="B334" s="30">
        <f t="shared" si="5"/>
        <v>9</v>
      </c>
      <c r="C334" s="343" t="s">
        <v>170</v>
      </c>
      <c r="D334" s="347">
        <v>0</v>
      </c>
      <c r="E334" s="347">
        <v>222325499.31</v>
      </c>
      <c r="F334" s="347">
        <v>222325499.31</v>
      </c>
      <c r="G334" s="347">
        <v>0</v>
      </c>
    </row>
    <row r="335" spans="1:7" x14ac:dyDescent="0.25">
      <c r="A335" s="343">
        <v>2512</v>
      </c>
      <c r="B335" s="30">
        <f t="shared" si="5"/>
        <v>4</v>
      </c>
      <c r="C335" s="343" t="s">
        <v>171</v>
      </c>
      <c r="D335" s="347">
        <v>3000640412.1300001</v>
      </c>
      <c r="E335" s="347">
        <v>2777197381</v>
      </c>
      <c r="F335" s="347">
        <v>2164413283</v>
      </c>
      <c r="G335" s="347">
        <v>2387856314.1300001</v>
      </c>
    </row>
    <row r="336" spans="1:7" x14ac:dyDescent="0.25">
      <c r="A336" s="343">
        <v>251201</v>
      </c>
      <c r="B336" s="30">
        <f t="shared" si="5"/>
        <v>6</v>
      </c>
      <c r="C336" s="343" t="s">
        <v>162</v>
      </c>
      <c r="D336" s="347">
        <v>3000640412.1300001</v>
      </c>
      <c r="E336" s="347">
        <v>2026564322</v>
      </c>
      <c r="F336" s="347">
        <v>1413780224</v>
      </c>
      <c r="G336" s="347">
        <v>2387856314.1300001</v>
      </c>
    </row>
    <row r="337" spans="1:7" x14ac:dyDescent="0.25">
      <c r="A337" s="343">
        <v>251201001</v>
      </c>
      <c r="B337" s="30">
        <f t="shared" si="5"/>
        <v>9</v>
      </c>
      <c r="C337" s="343" t="s">
        <v>162</v>
      </c>
      <c r="D337" s="347">
        <v>3000640412.1300001</v>
      </c>
      <c r="E337" s="347">
        <v>2026564322</v>
      </c>
      <c r="F337" s="347">
        <v>1413780224</v>
      </c>
      <c r="G337" s="347">
        <v>2387856314.1300001</v>
      </c>
    </row>
    <row r="338" spans="1:7" x14ac:dyDescent="0.25">
      <c r="A338" s="343">
        <v>251202</v>
      </c>
      <c r="B338" s="30">
        <f t="shared" si="5"/>
        <v>6</v>
      </c>
      <c r="C338" s="343" t="s">
        <v>462</v>
      </c>
      <c r="D338" s="347">
        <v>0</v>
      </c>
      <c r="E338" s="347">
        <v>750633059</v>
      </c>
      <c r="F338" s="347">
        <v>750633059</v>
      </c>
      <c r="G338" s="347">
        <v>0</v>
      </c>
    </row>
    <row r="339" spans="1:7" x14ac:dyDescent="0.25">
      <c r="A339" s="343">
        <v>251202001</v>
      </c>
      <c r="B339" s="30">
        <f t="shared" si="5"/>
        <v>9</v>
      </c>
      <c r="C339" s="343" t="s">
        <v>462</v>
      </c>
      <c r="D339" s="347">
        <v>0</v>
      </c>
      <c r="E339" s="347">
        <v>750633059</v>
      </c>
      <c r="F339" s="347">
        <v>750633059</v>
      </c>
      <c r="G339" s="347">
        <v>0</v>
      </c>
    </row>
    <row r="340" spans="1:7" x14ac:dyDescent="0.25">
      <c r="A340" s="343">
        <v>27</v>
      </c>
      <c r="B340" s="30">
        <f t="shared" si="5"/>
        <v>2</v>
      </c>
      <c r="C340" s="343" t="s">
        <v>172</v>
      </c>
      <c r="D340" s="347">
        <v>8667451815.6800003</v>
      </c>
      <c r="E340" s="347">
        <v>4810561475</v>
      </c>
      <c r="F340" s="347">
        <v>43572972.539999999</v>
      </c>
      <c r="G340" s="347">
        <v>3900463313.2199998</v>
      </c>
    </row>
    <row r="341" spans="1:7" x14ac:dyDescent="0.25">
      <c r="A341" s="343">
        <v>2701</v>
      </c>
      <c r="B341" s="30">
        <f t="shared" si="5"/>
        <v>4</v>
      </c>
      <c r="C341" s="343" t="s">
        <v>173</v>
      </c>
      <c r="D341" s="347">
        <v>8667451815.6800003</v>
      </c>
      <c r="E341" s="347">
        <v>4810561475</v>
      </c>
      <c r="F341" s="347">
        <v>43572972.539999999</v>
      </c>
      <c r="G341" s="347">
        <v>3900463313.2199998</v>
      </c>
    </row>
    <row r="342" spans="1:7" x14ac:dyDescent="0.25">
      <c r="A342" s="343">
        <v>270103</v>
      </c>
      <c r="B342" s="30">
        <f t="shared" si="5"/>
        <v>6</v>
      </c>
      <c r="C342" s="343" t="s">
        <v>174</v>
      </c>
      <c r="D342" s="347">
        <v>8667451815.6800003</v>
      </c>
      <c r="E342" s="347">
        <v>4810561475</v>
      </c>
      <c r="F342" s="347">
        <v>43572972.539999999</v>
      </c>
      <c r="G342" s="347">
        <v>3900463313.2199998</v>
      </c>
    </row>
    <row r="343" spans="1:7" x14ac:dyDescent="0.25">
      <c r="A343" s="343">
        <v>270103001</v>
      </c>
      <c r="B343" s="30">
        <f t="shared" si="5"/>
        <v>9</v>
      </c>
      <c r="C343" s="343" t="s">
        <v>174</v>
      </c>
      <c r="D343" s="347">
        <v>8667451815.6800003</v>
      </c>
      <c r="E343" s="347">
        <v>4810561475</v>
      </c>
      <c r="F343" s="347">
        <v>43572972.539999999</v>
      </c>
      <c r="G343" s="347">
        <v>3900463313.2199998</v>
      </c>
    </row>
    <row r="344" spans="1:7" x14ac:dyDescent="0.25">
      <c r="A344" s="343" t="s">
        <v>175</v>
      </c>
      <c r="B344" s="30">
        <f t="shared" si="5"/>
        <v>1</v>
      </c>
      <c r="C344" s="343" t="s">
        <v>176</v>
      </c>
      <c r="D344" s="347">
        <v>124151103001.769</v>
      </c>
      <c r="E344" s="347">
        <v>27075827952.700001</v>
      </c>
      <c r="F344" s="347">
        <v>81961908139.399994</v>
      </c>
      <c r="G344" s="347">
        <v>179037183188.46899</v>
      </c>
    </row>
    <row r="345" spans="1:7" x14ac:dyDescent="0.25">
      <c r="A345" s="343">
        <v>31</v>
      </c>
      <c r="B345" s="30">
        <f t="shared" si="5"/>
        <v>2</v>
      </c>
      <c r="C345" s="343" t="s">
        <v>177</v>
      </c>
      <c r="D345" s="347">
        <v>124151103001.769</v>
      </c>
      <c r="E345" s="347">
        <v>27075827952.700001</v>
      </c>
      <c r="F345" s="347">
        <v>81961908139.399994</v>
      </c>
      <c r="G345" s="347">
        <v>179037183188.46899</v>
      </c>
    </row>
    <row r="346" spans="1:7" x14ac:dyDescent="0.25">
      <c r="A346" s="343">
        <v>3105</v>
      </c>
      <c r="B346" s="30">
        <f t="shared" si="5"/>
        <v>4</v>
      </c>
      <c r="C346" s="343" t="s">
        <v>178</v>
      </c>
      <c r="D346" s="347">
        <v>-53788504787.151001</v>
      </c>
      <c r="E346" s="347">
        <v>0</v>
      </c>
      <c r="F346" s="347">
        <v>0</v>
      </c>
      <c r="G346" s="347">
        <v>-53788504787.151001</v>
      </c>
    </row>
    <row r="347" spans="1:7" x14ac:dyDescent="0.25">
      <c r="A347" s="343">
        <v>310506</v>
      </c>
      <c r="B347" s="30">
        <f t="shared" si="5"/>
        <v>6</v>
      </c>
      <c r="C347" s="343" t="s">
        <v>179</v>
      </c>
      <c r="D347" s="347">
        <v>-53788504787.151001</v>
      </c>
      <c r="E347" s="347">
        <v>0</v>
      </c>
      <c r="F347" s="347">
        <v>0</v>
      </c>
      <c r="G347" s="347">
        <v>-53788504787.151001</v>
      </c>
    </row>
    <row r="348" spans="1:7" x14ac:dyDescent="0.25">
      <c r="A348" s="343">
        <v>310506001</v>
      </c>
      <c r="B348" s="30">
        <f t="shared" si="5"/>
        <v>9</v>
      </c>
      <c r="C348" s="343" t="s">
        <v>180</v>
      </c>
      <c r="D348" s="347">
        <v>-53788504787.151001</v>
      </c>
      <c r="E348" s="347">
        <v>0</v>
      </c>
      <c r="F348" s="347">
        <v>0</v>
      </c>
      <c r="G348" s="347">
        <v>-53788504787.151001</v>
      </c>
    </row>
    <row r="349" spans="1:7" x14ac:dyDescent="0.25">
      <c r="A349" s="343">
        <v>3109</v>
      </c>
      <c r="B349" s="30">
        <f t="shared" si="5"/>
        <v>4</v>
      </c>
      <c r="C349" s="343" t="s">
        <v>181</v>
      </c>
      <c r="D349" s="347">
        <v>204353244108.51999</v>
      </c>
      <c r="E349" s="347">
        <v>27075827952.700001</v>
      </c>
      <c r="F349" s="347">
        <v>263619790.47999999</v>
      </c>
      <c r="G349" s="347">
        <v>177541035946.29999</v>
      </c>
    </row>
    <row r="350" spans="1:7" x14ac:dyDescent="0.25">
      <c r="A350" s="343">
        <v>310901</v>
      </c>
      <c r="B350" s="30">
        <f t="shared" si="5"/>
        <v>6</v>
      </c>
      <c r="C350" s="343" t="s">
        <v>182</v>
      </c>
      <c r="D350" s="347">
        <v>215774980354.70001</v>
      </c>
      <c r="E350" s="347">
        <v>3319323</v>
      </c>
      <c r="F350" s="347">
        <v>86222328</v>
      </c>
      <c r="G350" s="347">
        <v>215857883359.70001</v>
      </c>
    </row>
    <row r="351" spans="1:7" x14ac:dyDescent="0.25">
      <c r="A351" s="343">
        <v>310901001</v>
      </c>
      <c r="B351" s="30">
        <f t="shared" si="5"/>
        <v>9</v>
      </c>
      <c r="C351" s="343" t="s">
        <v>182</v>
      </c>
      <c r="D351" s="347">
        <v>220003710979.48001</v>
      </c>
      <c r="E351" s="347">
        <v>0</v>
      </c>
      <c r="F351" s="347">
        <v>0</v>
      </c>
      <c r="G351" s="347">
        <v>220003710979.48001</v>
      </c>
    </row>
    <row r="352" spans="1:7" x14ac:dyDescent="0.25">
      <c r="A352" s="343">
        <v>310901002</v>
      </c>
      <c r="B352" s="30">
        <f t="shared" si="5"/>
        <v>9</v>
      </c>
      <c r="C352" s="343" t="s">
        <v>183</v>
      </c>
      <c r="D352" s="347">
        <v>-4228730624.7800002</v>
      </c>
      <c r="E352" s="347">
        <v>3319323</v>
      </c>
      <c r="F352" s="347">
        <v>86222328</v>
      </c>
      <c r="G352" s="347">
        <v>-4145827619.7800002</v>
      </c>
    </row>
    <row r="353" spans="1:7" x14ac:dyDescent="0.25">
      <c r="A353" s="343">
        <v>310902</v>
      </c>
      <c r="B353" s="30">
        <f t="shared" si="5"/>
        <v>6</v>
      </c>
      <c r="C353" s="343" t="s">
        <v>184</v>
      </c>
      <c r="D353" s="347">
        <v>-11421736246.18</v>
      </c>
      <c r="E353" s="347">
        <v>27072508629.700001</v>
      </c>
      <c r="F353" s="347">
        <v>177397462.47999999</v>
      </c>
      <c r="G353" s="347">
        <v>-38316847413.400002</v>
      </c>
    </row>
    <row r="354" spans="1:7" x14ac:dyDescent="0.25">
      <c r="A354" s="343">
        <v>310902001</v>
      </c>
      <c r="B354" s="30">
        <f t="shared" si="5"/>
        <v>9</v>
      </c>
      <c r="C354" s="343" t="s">
        <v>184</v>
      </c>
      <c r="D354" s="347">
        <v>-7448601463.5200005</v>
      </c>
      <c r="E354" s="347">
        <v>26413636319.599998</v>
      </c>
      <c r="F354" s="347">
        <v>0</v>
      </c>
      <c r="G354" s="347">
        <v>-33862237783.119999</v>
      </c>
    </row>
    <row r="355" spans="1:7" x14ac:dyDescent="0.25">
      <c r="A355" s="343">
        <v>310902002</v>
      </c>
      <c r="B355" s="30">
        <f t="shared" si="5"/>
        <v>9</v>
      </c>
      <c r="C355" s="343" t="s">
        <v>183</v>
      </c>
      <c r="D355" s="347">
        <v>-3973134782.6599998</v>
      </c>
      <c r="E355" s="347">
        <v>658872310.10000002</v>
      </c>
      <c r="F355" s="347">
        <v>177397462.47999999</v>
      </c>
      <c r="G355" s="347">
        <v>-4454609630.2799997</v>
      </c>
    </row>
    <row r="356" spans="1:7" x14ac:dyDescent="0.25">
      <c r="A356" s="343">
        <v>3110</v>
      </c>
      <c r="B356" s="30">
        <f t="shared" si="5"/>
        <v>4</v>
      </c>
      <c r="C356" s="343" t="s">
        <v>185</v>
      </c>
      <c r="D356" s="347">
        <v>-26413636319.599998</v>
      </c>
      <c r="E356" s="347">
        <v>0</v>
      </c>
      <c r="F356" s="347">
        <v>81698288348.919998</v>
      </c>
      <c r="G356" s="347">
        <v>55284652029.32</v>
      </c>
    </row>
    <row r="357" spans="1:7" x14ac:dyDescent="0.25">
      <c r="A357" s="343">
        <v>311001</v>
      </c>
      <c r="B357" s="30">
        <f t="shared" si="5"/>
        <v>6</v>
      </c>
      <c r="C357" s="343" t="s">
        <v>186</v>
      </c>
      <c r="D357" s="347">
        <v>0</v>
      </c>
      <c r="E357" s="347">
        <v>0</v>
      </c>
      <c r="F357" s="347">
        <v>55284652029.32</v>
      </c>
      <c r="G357" s="347">
        <v>55284652029.32</v>
      </c>
    </row>
    <row r="358" spans="1:7" x14ac:dyDescent="0.25">
      <c r="A358" s="343">
        <v>311001001</v>
      </c>
      <c r="B358" s="30">
        <f t="shared" si="5"/>
        <v>9</v>
      </c>
      <c r="C358" s="343" t="s">
        <v>187</v>
      </c>
      <c r="D358" s="347">
        <v>0</v>
      </c>
      <c r="E358" s="347">
        <v>0</v>
      </c>
      <c r="F358" s="347">
        <v>55284652029.32</v>
      </c>
      <c r="G358" s="347">
        <v>55284652029.32</v>
      </c>
    </row>
    <row r="359" spans="1:7" x14ac:dyDescent="0.25">
      <c r="A359" s="343">
        <v>311002</v>
      </c>
      <c r="B359" s="30">
        <f t="shared" si="5"/>
        <v>6</v>
      </c>
      <c r="C359" s="343" t="s">
        <v>188</v>
      </c>
      <c r="D359" s="347">
        <v>-26413636319.599998</v>
      </c>
      <c r="E359" s="347">
        <v>0</v>
      </c>
      <c r="F359" s="347">
        <v>26413636319.599998</v>
      </c>
      <c r="G359" s="347">
        <v>0</v>
      </c>
    </row>
    <row r="360" spans="1:7" x14ac:dyDescent="0.25">
      <c r="A360" s="343">
        <v>311002001</v>
      </c>
      <c r="B360" s="30">
        <f t="shared" si="5"/>
        <v>9</v>
      </c>
      <c r="C360" s="343" t="s">
        <v>188</v>
      </c>
      <c r="D360" s="347">
        <v>-26413636319.599998</v>
      </c>
      <c r="E360" s="347">
        <v>0</v>
      </c>
      <c r="F360" s="347">
        <v>26413636319.599998</v>
      </c>
      <c r="G360" s="347">
        <v>0</v>
      </c>
    </row>
    <row r="361" spans="1:7" x14ac:dyDescent="0.25">
      <c r="A361" s="343" t="s">
        <v>191</v>
      </c>
      <c r="B361" s="30">
        <f t="shared" si="5"/>
        <v>1</v>
      </c>
      <c r="C361" s="343" t="s">
        <v>192</v>
      </c>
      <c r="D361" s="347">
        <v>0</v>
      </c>
      <c r="E361" s="347">
        <v>509313176847.15997</v>
      </c>
      <c r="F361" s="347">
        <v>509313176847.15997</v>
      </c>
      <c r="G361" s="347">
        <v>0</v>
      </c>
    </row>
    <row r="362" spans="1:7" x14ac:dyDescent="0.25">
      <c r="A362" s="343">
        <v>41</v>
      </c>
      <c r="B362" s="30">
        <f t="shared" si="5"/>
        <v>2</v>
      </c>
      <c r="C362" s="343" t="s">
        <v>193</v>
      </c>
      <c r="D362" s="347">
        <v>0</v>
      </c>
      <c r="E362" s="347">
        <v>9468208</v>
      </c>
      <c r="F362" s="347">
        <v>9468208</v>
      </c>
      <c r="G362" s="347">
        <v>0</v>
      </c>
    </row>
    <row r="363" spans="1:7" x14ac:dyDescent="0.25">
      <c r="A363" s="343">
        <v>4110</v>
      </c>
      <c r="B363" s="30">
        <f t="shared" si="5"/>
        <v>4</v>
      </c>
      <c r="C363" s="343" t="s">
        <v>447</v>
      </c>
      <c r="D363" s="347">
        <v>0</v>
      </c>
      <c r="E363" s="347">
        <v>9468208</v>
      </c>
      <c r="F363" s="347">
        <v>9468208</v>
      </c>
      <c r="G363" s="347">
        <v>0</v>
      </c>
    </row>
    <row r="364" spans="1:7" x14ac:dyDescent="0.25">
      <c r="A364" s="343">
        <v>411001</v>
      </c>
      <c r="B364" s="30">
        <f t="shared" si="5"/>
        <v>6</v>
      </c>
      <c r="C364" s="343" t="s">
        <v>21</v>
      </c>
      <c r="D364" s="347">
        <v>0</v>
      </c>
      <c r="E364" s="347">
        <v>9468208</v>
      </c>
      <c r="F364" s="347">
        <v>9468208</v>
      </c>
      <c r="G364" s="347">
        <v>0</v>
      </c>
    </row>
    <row r="365" spans="1:7" x14ac:dyDescent="0.25">
      <c r="A365" s="343">
        <v>411001001</v>
      </c>
      <c r="B365" s="30">
        <f t="shared" si="5"/>
        <v>9</v>
      </c>
      <c r="C365" s="343" t="s">
        <v>21</v>
      </c>
      <c r="D365" s="347">
        <v>0</v>
      </c>
      <c r="E365" s="347">
        <v>9468208</v>
      </c>
      <c r="F365" s="347">
        <v>9468208</v>
      </c>
      <c r="G365" s="347">
        <v>0</v>
      </c>
    </row>
    <row r="366" spans="1:7" x14ac:dyDescent="0.25">
      <c r="A366" s="343">
        <v>44</v>
      </c>
      <c r="B366" s="30">
        <f t="shared" si="5"/>
        <v>2</v>
      </c>
      <c r="C366" s="343" t="s">
        <v>194</v>
      </c>
      <c r="D366" s="347">
        <v>0</v>
      </c>
      <c r="E366" s="347">
        <v>2065700</v>
      </c>
      <c r="F366" s="347">
        <v>2065700</v>
      </c>
      <c r="G366" s="347">
        <v>0</v>
      </c>
    </row>
    <row r="367" spans="1:7" x14ac:dyDescent="0.25">
      <c r="A367" s="343">
        <v>4428</v>
      </c>
      <c r="B367" s="30">
        <f t="shared" si="5"/>
        <v>4</v>
      </c>
      <c r="C367" s="343" t="s">
        <v>195</v>
      </c>
      <c r="D367" s="347">
        <v>0</v>
      </c>
      <c r="E367" s="347">
        <v>2065700</v>
      </c>
      <c r="F367" s="347">
        <v>2065700</v>
      </c>
      <c r="G367" s="347">
        <v>0</v>
      </c>
    </row>
    <row r="368" spans="1:7" x14ac:dyDescent="0.25">
      <c r="A368" s="343">
        <v>442803</v>
      </c>
      <c r="B368" s="30">
        <f t="shared" si="5"/>
        <v>6</v>
      </c>
      <c r="C368" s="343" t="s">
        <v>432</v>
      </c>
      <c r="D368" s="347">
        <v>0</v>
      </c>
      <c r="E368" s="347">
        <v>2065700</v>
      </c>
      <c r="F368" s="347">
        <v>2065700</v>
      </c>
      <c r="G368" s="347">
        <v>0</v>
      </c>
    </row>
    <row r="369" spans="1:7" x14ac:dyDescent="0.25">
      <c r="A369" s="343">
        <v>442803001</v>
      </c>
      <c r="B369" s="30">
        <f t="shared" si="5"/>
        <v>9</v>
      </c>
      <c r="C369" s="343" t="s">
        <v>432</v>
      </c>
      <c r="D369" s="347">
        <v>0</v>
      </c>
      <c r="E369" s="347">
        <v>2065700</v>
      </c>
      <c r="F369" s="347">
        <v>2065700</v>
      </c>
      <c r="G369" s="347">
        <v>0</v>
      </c>
    </row>
    <row r="370" spans="1:7" x14ac:dyDescent="0.25">
      <c r="A370" s="343">
        <v>47</v>
      </c>
      <c r="B370" s="30">
        <f t="shared" si="5"/>
        <v>2</v>
      </c>
      <c r="C370" s="343" t="s">
        <v>196</v>
      </c>
      <c r="D370" s="347">
        <v>0</v>
      </c>
      <c r="E370" s="347">
        <v>503047389405.42999</v>
      </c>
      <c r="F370" s="347">
        <v>503047389405.42999</v>
      </c>
      <c r="G370" s="347">
        <v>0</v>
      </c>
    </row>
    <row r="371" spans="1:7" x14ac:dyDescent="0.25">
      <c r="A371" s="343">
        <v>4705</v>
      </c>
      <c r="B371" s="30">
        <f t="shared" si="5"/>
        <v>4</v>
      </c>
      <c r="C371" s="343" t="s">
        <v>197</v>
      </c>
      <c r="D371" s="347">
        <v>0</v>
      </c>
      <c r="E371" s="347">
        <v>472086090253.42999</v>
      </c>
      <c r="F371" s="347">
        <v>472086090253.42999</v>
      </c>
      <c r="G371" s="347">
        <v>0</v>
      </c>
    </row>
    <row r="372" spans="1:7" x14ac:dyDescent="0.25">
      <c r="A372" s="343">
        <v>470508</v>
      </c>
      <c r="B372" s="30">
        <f t="shared" si="5"/>
        <v>6</v>
      </c>
      <c r="C372" s="343" t="s">
        <v>198</v>
      </c>
      <c r="D372" s="347">
        <v>0</v>
      </c>
      <c r="E372" s="347">
        <v>389815015059.42999</v>
      </c>
      <c r="F372" s="347">
        <v>389815015059.42999</v>
      </c>
      <c r="G372" s="347">
        <v>0</v>
      </c>
    </row>
    <row r="373" spans="1:7" x14ac:dyDescent="0.25">
      <c r="A373" s="343">
        <v>470510</v>
      </c>
      <c r="B373" s="30">
        <f t="shared" si="5"/>
        <v>6</v>
      </c>
      <c r="C373" s="343" t="s">
        <v>199</v>
      </c>
      <c r="D373" s="347">
        <v>0</v>
      </c>
      <c r="E373" s="347">
        <v>82271075194</v>
      </c>
      <c r="F373" s="347">
        <v>82271075194</v>
      </c>
      <c r="G373" s="347">
        <v>0</v>
      </c>
    </row>
    <row r="374" spans="1:7" x14ac:dyDescent="0.25">
      <c r="A374" s="343">
        <v>4722</v>
      </c>
      <c r="B374" s="30">
        <f t="shared" si="5"/>
        <v>4</v>
      </c>
      <c r="C374" s="343" t="s">
        <v>200</v>
      </c>
      <c r="D374" s="347">
        <v>0</v>
      </c>
      <c r="E374" s="347">
        <v>30961299152</v>
      </c>
      <c r="F374" s="347">
        <v>30961299152</v>
      </c>
      <c r="G374" s="347">
        <v>0</v>
      </c>
    </row>
    <row r="375" spans="1:7" x14ac:dyDescent="0.25">
      <c r="A375" s="343">
        <v>472201</v>
      </c>
      <c r="B375" s="30">
        <f t="shared" si="5"/>
        <v>6</v>
      </c>
      <c r="C375" s="343" t="s">
        <v>201</v>
      </c>
      <c r="D375" s="347">
        <v>0</v>
      </c>
      <c r="E375" s="347">
        <v>28915577975</v>
      </c>
      <c r="F375" s="347">
        <v>28915577975</v>
      </c>
      <c r="G375" s="347">
        <v>0</v>
      </c>
    </row>
    <row r="376" spans="1:7" x14ac:dyDescent="0.25">
      <c r="A376" s="343">
        <v>472203</v>
      </c>
      <c r="B376" s="30">
        <f t="shared" si="5"/>
        <v>6</v>
      </c>
      <c r="C376" s="343" t="s">
        <v>136</v>
      </c>
      <c r="D376" s="347">
        <v>0</v>
      </c>
      <c r="E376" s="347">
        <v>940070415</v>
      </c>
      <c r="F376" s="347">
        <v>940070415</v>
      </c>
      <c r="G376" s="347">
        <v>0</v>
      </c>
    </row>
    <row r="377" spans="1:7" x14ac:dyDescent="0.25">
      <c r="A377" s="343">
        <v>472290</v>
      </c>
      <c r="B377" s="30">
        <f t="shared" si="5"/>
        <v>6</v>
      </c>
      <c r="C377" s="343" t="s">
        <v>233</v>
      </c>
      <c r="D377" s="347">
        <v>0</v>
      </c>
      <c r="E377" s="347">
        <v>1105650762</v>
      </c>
      <c r="F377" s="347">
        <v>1105650762</v>
      </c>
      <c r="G377" s="347">
        <v>0</v>
      </c>
    </row>
    <row r="378" spans="1:7" x14ac:dyDescent="0.25">
      <c r="A378" s="343">
        <v>48</v>
      </c>
      <c r="B378" s="30">
        <f t="shared" si="5"/>
        <v>2</v>
      </c>
      <c r="C378" s="343" t="s">
        <v>202</v>
      </c>
      <c r="D378" s="347">
        <v>0</v>
      </c>
      <c r="E378" s="347">
        <v>6254253533.7299995</v>
      </c>
      <c r="F378" s="347">
        <v>6254253533.7299995</v>
      </c>
      <c r="G378" s="347">
        <v>0</v>
      </c>
    </row>
    <row r="379" spans="1:7" x14ac:dyDescent="0.25">
      <c r="A379" s="343">
        <v>4802</v>
      </c>
      <c r="B379" s="30">
        <f t="shared" si="5"/>
        <v>4</v>
      </c>
      <c r="C379" s="343" t="s">
        <v>419</v>
      </c>
      <c r="D379" s="347">
        <v>0</v>
      </c>
      <c r="E379" s="347">
        <v>324390932.67000002</v>
      </c>
      <c r="F379" s="347">
        <v>324390932.67000002</v>
      </c>
      <c r="G379" s="347">
        <v>0</v>
      </c>
    </row>
    <row r="380" spans="1:7" x14ac:dyDescent="0.25">
      <c r="A380" s="343">
        <v>480232</v>
      </c>
      <c r="B380" s="30">
        <f t="shared" si="5"/>
        <v>6</v>
      </c>
      <c r="C380" s="343" t="s">
        <v>446</v>
      </c>
      <c r="D380" s="347">
        <v>0</v>
      </c>
      <c r="E380" s="347">
        <v>324390932.67000002</v>
      </c>
      <c r="F380" s="347">
        <v>324390932.67000002</v>
      </c>
      <c r="G380" s="347">
        <v>0</v>
      </c>
    </row>
    <row r="381" spans="1:7" x14ac:dyDescent="0.25">
      <c r="A381" s="343">
        <v>480232001</v>
      </c>
      <c r="B381" s="30">
        <f t="shared" si="5"/>
        <v>9</v>
      </c>
      <c r="C381" s="343" t="s">
        <v>446</v>
      </c>
      <c r="D381" s="347">
        <v>0</v>
      </c>
      <c r="E381" s="347">
        <v>324390932.67000002</v>
      </c>
      <c r="F381" s="347">
        <v>324390932.67000002</v>
      </c>
      <c r="G381" s="347">
        <v>0</v>
      </c>
    </row>
    <row r="382" spans="1:7" x14ac:dyDescent="0.25">
      <c r="A382" s="343">
        <v>4808</v>
      </c>
      <c r="B382" s="30">
        <f t="shared" si="5"/>
        <v>4</v>
      </c>
      <c r="C382" s="343" t="s">
        <v>203</v>
      </c>
      <c r="D382" s="347">
        <v>0</v>
      </c>
      <c r="E382" s="347">
        <v>984724429.38999999</v>
      </c>
      <c r="F382" s="347">
        <v>984724429.38999999</v>
      </c>
      <c r="G382" s="347">
        <v>0</v>
      </c>
    </row>
    <row r="383" spans="1:7" x14ac:dyDescent="0.25">
      <c r="A383" s="343">
        <v>480817</v>
      </c>
      <c r="B383" s="30">
        <f t="shared" si="5"/>
        <v>6</v>
      </c>
      <c r="C383" s="343" t="s">
        <v>28</v>
      </c>
      <c r="D383" s="347">
        <v>0</v>
      </c>
      <c r="E383" s="347">
        <v>370935382.74000001</v>
      </c>
      <c r="F383" s="347">
        <v>370935382.74000001</v>
      </c>
      <c r="G383" s="347">
        <v>0</v>
      </c>
    </row>
    <row r="384" spans="1:7" x14ac:dyDescent="0.25">
      <c r="A384" s="343">
        <v>480817001</v>
      </c>
      <c r="B384" s="30">
        <f t="shared" si="5"/>
        <v>9</v>
      </c>
      <c r="C384" s="343" t="s">
        <v>204</v>
      </c>
      <c r="D384" s="347">
        <v>0</v>
      </c>
      <c r="E384" s="347">
        <v>370935382.74000001</v>
      </c>
      <c r="F384" s="347">
        <v>370935382.74000001</v>
      </c>
      <c r="G384" s="347">
        <v>0</v>
      </c>
    </row>
    <row r="385" spans="1:7" x14ac:dyDescent="0.25">
      <c r="A385" s="343">
        <v>480828</v>
      </c>
      <c r="B385" s="30">
        <f t="shared" si="5"/>
        <v>6</v>
      </c>
      <c r="C385" s="343" t="s">
        <v>25</v>
      </c>
      <c r="D385" s="347">
        <v>0</v>
      </c>
      <c r="E385" s="347">
        <v>568395183</v>
      </c>
      <c r="F385" s="347">
        <v>568395183</v>
      </c>
      <c r="G385" s="347">
        <v>0</v>
      </c>
    </row>
    <row r="386" spans="1:7" x14ac:dyDescent="0.25">
      <c r="A386" s="343">
        <v>480828001</v>
      </c>
      <c r="B386" s="30">
        <f t="shared" si="5"/>
        <v>9</v>
      </c>
      <c r="C386" s="343" t="s">
        <v>25</v>
      </c>
      <c r="D386" s="347">
        <v>0</v>
      </c>
      <c r="E386" s="347">
        <v>568395183</v>
      </c>
      <c r="F386" s="347">
        <v>568395183</v>
      </c>
      <c r="G386" s="347">
        <v>0</v>
      </c>
    </row>
    <row r="387" spans="1:7" x14ac:dyDescent="0.25">
      <c r="A387" s="343">
        <v>480862</v>
      </c>
      <c r="B387" s="30">
        <f t="shared" si="5"/>
        <v>6</v>
      </c>
      <c r="C387" s="343" t="s">
        <v>476</v>
      </c>
      <c r="D387" s="347">
        <v>0</v>
      </c>
      <c r="E387" s="347">
        <v>9291475</v>
      </c>
      <c r="F387" s="347">
        <v>9291475</v>
      </c>
      <c r="G387" s="347">
        <v>0</v>
      </c>
    </row>
    <row r="388" spans="1:7" x14ac:dyDescent="0.25">
      <c r="A388" s="343">
        <v>480862001</v>
      </c>
      <c r="B388" s="30">
        <f t="shared" si="5"/>
        <v>9</v>
      </c>
      <c r="C388" s="343" t="s">
        <v>476</v>
      </c>
      <c r="D388" s="347">
        <v>0</v>
      </c>
      <c r="E388" s="347">
        <v>9291475</v>
      </c>
      <c r="F388" s="347">
        <v>9291475</v>
      </c>
      <c r="G388" s="347">
        <v>0</v>
      </c>
    </row>
    <row r="389" spans="1:7" x14ac:dyDescent="0.25">
      <c r="A389" s="343">
        <v>480863</v>
      </c>
      <c r="B389" s="30">
        <f t="shared" si="5"/>
        <v>6</v>
      </c>
      <c r="C389" s="343" t="s">
        <v>440</v>
      </c>
      <c r="D389" s="347">
        <v>0</v>
      </c>
      <c r="E389" s="347">
        <v>35981518</v>
      </c>
      <c r="F389" s="347">
        <v>35981518</v>
      </c>
      <c r="G389" s="347">
        <v>0</v>
      </c>
    </row>
    <row r="390" spans="1:7" x14ac:dyDescent="0.25">
      <c r="A390" s="343">
        <v>480863001</v>
      </c>
      <c r="B390" s="30">
        <f t="shared" si="5"/>
        <v>9</v>
      </c>
      <c r="C390" s="343" t="s">
        <v>440</v>
      </c>
      <c r="D390" s="347">
        <v>0</v>
      </c>
      <c r="E390" s="347">
        <v>35981518</v>
      </c>
      <c r="F390" s="347">
        <v>35981518</v>
      </c>
      <c r="G390" s="347">
        <v>0</v>
      </c>
    </row>
    <row r="391" spans="1:7" x14ac:dyDescent="0.25">
      <c r="A391" s="343">
        <v>480890</v>
      </c>
      <c r="B391" s="30">
        <f t="shared" si="5"/>
        <v>6</v>
      </c>
      <c r="C391" s="343" t="s">
        <v>205</v>
      </c>
      <c r="D391" s="347">
        <v>0</v>
      </c>
      <c r="E391" s="347">
        <v>120870.65</v>
      </c>
      <c r="F391" s="347">
        <v>120870.65</v>
      </c>
      <c r="G391" s="347">
        <v>0</v>
      </c>
    </row>
    <row r="392" spans="1:7" x14ac:dyDescent="0.25">
      <c r="A392" s="343">
        <v>480890003</v>
      </c>
      <c r="B392" s="30">
        <f t="shared" si="5"/>
        <v>9</v>
      </c>
      <c r="C392" s="343" t="s">
        <v>206</v>
      </c>
      <c r="D392" s="347">
        <v>0</v>
      </c>
      <c r="E392" s="347">
        <v>20448.650000000001</v>
      </c>
      <c r="F392" s="347">
        <v>20448.650000000001</v>
      </c>
      <c r="G392" s="347">
        <v>0</v>
      </c>
    </row>
    <row r="393" spans="1:7" x14ac:dyDescent="0.25">
      <c r="A393" s="343">
        <v>480890008</v>
      </c>
      <c r="B393" s="30">
        <f t="shared" si="5"/>
        <v>9</v>
      </c>
      <c r="C393" s="343" t="s">
        <v>392</v>
      </c>
      <c r="D393" s="347">
        <v>0</v>
      </c>
      <c r="E393" s="347">
        <v>100422</v>
      </c>
      <c r="F393" s="347">
        <v>100422</v>
      </c>
      <c r="G393" s="347">
        <v>0</v>
      </c>
    </row>
    <row r="394" spans="1:7" x14ac:dyDescent="0.25">
      <c r="A394" s="343">
        <v>4830</v>
      </c>
      <c r="B394" s="30">
        <f t="shared" ref="B394:B457" si="6">LEN(A394)</f>
        <v>4</v>
      </c>
      <c r="C394" s="343" t="s">
        <v>445</v>
      </c>
      <c r="D394" s="347">
        <v>0</v>
      </c>
      <c r="E394" s="347">
        <v>91181368.75</v>
      </c>
      <c r="F394" s="347">
        <v>91181368.75</v>
      </c>
      <c r="G394" s="347">
        <v>0</v>
      </c>
    </row>
    <row r="395" spans="1:7" x14ac:dyDescent="0.25">
      <c r="A395" s="343">
        <v>483002</v>
      </c>
      <c r="B395" s="30">
        <f t="shared" si="6"/>
        <v>6</v>
      </c>
      <c r="C395" s="343" t="s">
        <v>431</v>
      </c>
      <c r="D395" s="347">
        <v>0</v>
      </c>
      <c r="E395" s="347">
        <v>91181368.75</v>
      </c>
      <c r="F395" s="347">
        <v>91181368.75</v>
      </c>
      <c r="G395" s="347">
        <v>0</v>
      </c>
    </row>
    <row r="396" spans="1:7" x14ac:dyDescent="0.25">
      <c r="A396" s="343">
        <v>483002010</v>
      </c>
      <c r="B396" s="30">
        <f t="shared" si="6"/>
        <v>9</v>
      </c>
      <c r="C396" s="343" t="s">
        <v>29</v>
      </c>
      <c r="D396" s="347">
        <v>0</v>
      </c>
      <c r="E396" s="347">
        <v>91181368.75</v>
      </c>
      <c r="F396" s="347">
        <v>91181368.75</v>
      </c>
      <c r="G396" s="347">
        <v>0</v>
      </c>
    </row>
    <row r="397" spans="1:7" x14ac:dyDescent="0.25">
      <c r="A397" s="343">
        <v>4831</v>
      </c>
      <c r="B397" s="30">
        <f t="shared" si="6"/>
        <v>4</v>
      </c>
      <c r="C397" s="343" t="s">
        <v>444</v>
      </c>
      <c r="D397" s="347">
        <v>0</v>
      </c>
      <c r="E397" s="347">
        <v>4853956802.9200001</v>
      </c>
      <c r="F397" s="347">
        <v>4853956802.9200001</v>
      </c>
      <c r="G397" s="347">
        <v>0</v>
      </c>
    </row>
    <row r="398" spans="1:7" x14ac:dyDescent="0.25">
      <c r="A398" s="343">
        <v>483101</v>
      </c>
      <c r="B398" s="30">
        <f t="shared" si="6"/>
        <v>6</v>
      </c>
      <c r="C398" s="343" t="s">
        <v>443</v>
      </c>
      <c r="D398" s="347">
        <v>0</v>
      </c>
      <c r="E398" s="347">
        <v>4853956802.9200001</v>
      </c>
      <c r="F398" s="347">
        <v>4853956802.9200001</v>
      </c>
      <c r="G398" s="347">
        <v>0</v>
      </c>
    </row>
    <row r="399" spans="1:7" x14ac:dyDescent="0.25">
      <c r="A399" s="343">
        <v>483101001</v>
      </c>
      <c r="B399" s="30">
        <f t="shared" si="6"/>
        <v>9</v>
      </c>
      <c r="C399" s="343" t="s">
        <v>443</v>
      </c>
      <c r="D399" s="347">
        <v>0</v>
      </c>
      <c r="E399" s="347">
        <v>4853956802.9200001</v>
      </c>
      <c r="F399" s="347">
        <v>4853956802.9200001</v>
      </c>
      <c r="G399" s="347">
        <v>0</v>
      </c>
    </row>
    <row r="400" spans="1:7" x14ac:dyDescent="0.25">
      <c r="A400" s="343" t="s">
        <v>207</v>
      </c>
      <c r="B400" s="30">
        <f t="shared" si="6"/>
        <v>1</v>
      </c>
      <c r="C400" s="343" t="s">
        <v>208</v>
      </c>
      <c r="D400" s="347">
        <v>0</v>
      </c>
      <c r="E400" s="347">
        <v>1030083539392.5601</v>
      </c>
      <c r="F400" s="347">
        <v>1030083539392.5601</v>
      </c>
      <c r="G400" s="347">
        <v>0</v>
      </c>
    </row>
    <row r="401" spans="1:7" x14ac:dyDescent="0.25">
      <c r="A401" s="343">
        <v>51</v>
      </c>
      <c r="B401" s="30">
        <f t="shared" si="6"/>
        <v>2</v>
      </c>
      <c r="C401" s="343" t="s">
        <v>209</v>
      </c>
      <c r="D401" s="347">
        <v>0</v>
      </c>
      <c r="E401" s="347">
        <v>507887991622.82001</v>
      </c>
      <c r="F401" s="347">
        <v>507887991622.82001</v>
      </c>
      <c r="G401" s="347">
        <v>0</v>
      </c>
    </row>
    <row r="402" spans="1:7" x14ac:dyDescent="0.25">
      <c r="A402" s="343">
        <v>5101</v>
      </c>
      <c r="B402" s="30">
        <f t="shared" si="6"/>
        <v>4</v>
      </c>
      <c r="C402" s="343" t="s">
        <v>210</v>
      </c>
      <c r="D402" s="347">
        <v>0</v>
      </c>
      <c r="E402" s="347">
        <v>173629353521</v>
      </c>
      <c r="F402" s="347">
        <v>173629353521</v>
      </c>
      <c r="G402" s="347">
        <v>0</v>
      </c>
    </row>
    <row r="403" spans="1:7" x14ac:dyDescent="0.25">
      <c r="A403" s="343">
        <v>510101</v>
      </c>
      <c r="B403" s="30">
        <f t="shared" si="6"/>
        <v>6</v>
      </c>
      <c r="C403" s="343" t="s">
        <v>211</v>
      </c>
      <c r="D403" s="347">
        <v>0</v>
      </c>
      <c r="E403" s="347">
        <v>134060095375</v>
      </c>
      <c r="F403" s="347">
        <v>134060095375</v>
      </c>
      <c r="G403" s="347">
        <v>0</v>
      </c>
    </row>
    <row r="404" spans="1:7" x14ac:dyDescent="0.25">
      <c r="A404" s="343">
        <v>510101001</v>
      </c>
      <c r="B404" s="30">
        <f t="shared" si="6"/>
        <v>9</v>
      </c>
      <c r="C404" s="343" t="s">
        <v>211</v>
      </c>
      <c r="D404" s="347">
        <v>0</v>
      </c>
      <c r="E404" s="347">
        <v>134060095375</v>
      </c>
      <c r="F404" s="347">
        <v>134060095375</v>
      </c>
      <c r="G404" s="347">
        <v>0</v>
      </c>
    </row>
    <row r="405" spans="1:7" x14ac:dyDescent="0.25">
      <c r="A405" s="343">
        <v>510103</v>
      </c>
      <c r="B405" s="30">
        <f t="shared" si="6"/>
        <v>6</v>
      </c>
      <c r="C405" s="343" t="s">
        <v>212</v>
      </c>
      <c r="D405" s="347">
        <v>0</v>
      </c>
      <c r="E405" s="347">
        <v>456560486</v>
      </c>
      <c r="F405" s="347">
        <v>456560486</v>
      </c>
      <c r="G405" s="347">
        <v>0</v>
      </c>
    </row>
    <row r="406" spans="1:7" x14ac:dyDescent="0.25">
      <c r="A406" s="343">
        <v>510103001</v>
      </c>
      <c r="B406" s="30">
        <f t="shared" si="6"/>
        <v>9</v>
      </c>
      <c r="C406" s="343" t="s">
        <v>212</v>
      </c>
      <c r="D406" s="347">
        <v>0</v>
      </c>
      <c r="E406" s="347">
        <v>456560486</v>
      </c>
      <c r="F406" s="347">
        <v>456560486</v>
      </c>
      <c r="G406" s="347">
        <v>0</v>
      </c>
    </row>
    <row r="407" spans="1:7" x14ac:dyDescent="0.25">
      <c r="A407" s="343">
        <v>510105</v>
      </c>
      <c r="B407" s="30">
        <f t="shared" si="6"/>
        <v>6</v>
      </c>
      <c r="C407" s="343" t="s">
        <v>213</v>
      </c>
      <c r="D407" s="347">
        <v>0</v>
      </c>
      <c r="E407" s="347">
        <v>30023967811</v>
      </c>
      <c r="F407" s="347">
        <v>30023967811</v>
      </c>
      <c r="G407" s="347">
        <v>0</v>
      </c>
    </row>
    <row r="408" spans="1:7" x14ac:dyDescent="0.25">
      <c r="A408" s="343">
        <v>510105001</v>
      </c>
      <c r="B408" s="30">
        <f t="shared" si="6"/>
        <v>9</v>
      </c>
      <c r="C408" s="343" t="s">
        <v>213</v>
      </c>
      <c r="D408" s="347">
        <v>0</v>
      </c>
      <c r="E408" s="347">
        <v>30023967811</v>
      </c>
      <c r="F408" s="347">
        <v>30023967811</v>
      </c>
      <c r="G408" s="347">
        <v>0</v>
      </c>
    </row>
    <row r="409" spans="1:7" x14ac:dyDescent="0.25">
      <c r="A409" s="343">
        <v>510110</v>
      </c>
      <c r="B409" s="30">
        <f t="shared" si="6"/>
        <v>6</v>
      </c>
      <c r="C409" s="343" t="s">
        <v>214</v>
      </c>
      <c r="D409" s="347">
        <v>0</v>
      </c>
      <c r="E409" s="347">
        <v>2680052339</v>
      </c>
      <c r="F409" s="347">
        <v>2680052339</v>
      </c>
      <c r="G409" s="347">
        <v>0</v>
      </c>
    </row>
    <row r="410" spans="1:7" x14ac:dyDescent="0.25">
      <c r="A410" s="343">
        <v>510110001</v>
      </c>
      <c r="B410" s="30">
        <f t="shared" si="6"/>
        <v>9</v>
      </c>
      <c r="C410" s="343" t="s">
        <v>214</v>
      </c>
      <c r="D410" s="347">
        <v>0</v>
      </c>
      <c r="E410" s="347">
        <v>2680052339</v>
      </c>
      <c r="F410" s="347">
        <v>2680052339</v>
      </c>
      <c r="G410" s="347">
        <v>0</v>
      </c>
    </row>
    <row r="411" spans="1:7" x14ac:dyDescent="0.25">
      <c r="A411" s="343">
        <v>510119</v>
      </c>
      <c r="B411" s="30">
        <f t="shared" si="6"/>
        <v>6</v>
      </c>
      <c r="C411" s="343" t="s">
        <v>162</v>
      </c>
      <c r="D411" s="347">
        <v>0</v>
      </c>
      <c r="E411" s="347">
        <v>6408677510</v>
      </c>
      <c r="F411" s="347">
        <v>6408677510</v>
      </c>
      <c r="G411" s="347">
        <v>0</v>
      </c>
    </row>
    <row r="412" spans="1:7" x14ac:dyDescent="0.25">
      <c r="A412" s="343">
        <v>510119001</v>
      </c>
      <c r="B412" s="30">
        <f t="shared" si="6"/>
        <v>9</v>
      </c>
      <c r="C412" s="343" t="s">
        <v>215</v>
      </c>
      <c r="D412" s="347">
        <v>0</v>
      </c>
      <c r="E412" s="347">
        <v>2629984844</v>
      </c>
      <c r="F412" s="347">
        <v>2629984844</v>
      </c>
      <c r="G412" s="347">
        <v>0</v>
      </c>
    </row>
    <row r="413" spans="1:7" x14ac:dyDescent="0.25">
      <c r="A413" s="343">
        <v>510119003</v>
      </c>
      <c r="B413" s="30">
        <f t="shared" si="6"/>
        <v>9</v>
      </c>
      <c r="C413" s="343" t="s">
        <v>216</v>
      </c>
      <c r="D413" s="347">
        <v>0</v>
      </c>
      <c r="E413" s="347">
        <v>3778692666</v>
      </c>
      <c r="F413" s="347">
        <v>3778692666</v>
      </c>
      <c r="G413" s="347">
        <v>0</v>
      </c>
    </row>
    <row r="414" spans="1:7" x14ac:dyDescent="0.25">
      <c r="A414" s="343">
        <v>5102</v>
      </c>
      <c r="B414" s="30">
        <f t="shared" si="6"/>
        <v>4</v>
      </c>
      <c r="C414" s="343" t="s">
        <v>430</v>
      </c>
      <c r="D414" s="347">
        <v>0</v>
      </c>
      <c r="E414" s="347">
        <v>85387964</v>
      </c>
      <c r="F414" s="347">
        <v>85387964</v>
      </c>
      <c r="G414" s="347">
        <v>0</v>
      </c>
    </row>
    <row r="415" spans="1:7" x14ac:dyDescent="0.25">
      <c r="A415" s="343">
        <v>510201</v>
      </c>
      <c r="B415" s="30">
        <f t="shared" si="6"/>
        <v>6</v>
      </c>
      <c r="C415" s="343" t="s">
        <v>170</v>
      </c>
      <c r="D415" s="347">
        <v>0</v>
      </c>
      <c r="E415" s="347">
        <v>85387964</v>
      </c>
      <c r="F415" s="347">
        <v>85387964</v>
      </c>
      <c r="G415" s="347">
        <v>0</v>
      </c>
    </row>
    <row r="416" spans="1:7" x14ac:dyDescent="0.25">
      <c r="A416" s="343">
        <v>510201001</v>
      </c>
      <c r="B416" s="30">
        <f t="shared" si="6"/>
        <v>9</v>
      </c>
      <c r="C416" s="343" t="s">
        <v>170</v>
      </c>
      <c r="D416" s="347">
        <v>0</v>
      </c>
      <c r="E416" s="347">
        <v>85387964</v>
      </c>
      <c r="F416" s="347">
        <v>85387964</v>
      </c>
      <c r="G416" s="347">
        <v>0</v>
      </c>
    </row>
    <row r="417" spans="1:7" x14ac:dyDescent="0.25">
      <c r="A417" s="343">
        <v>5103</v>
      </c>
      <c r="B417" s="30">
        <f t="shared" si="6"/>
        <v>4</v>
      </c>
      <c r="C417" s="343" t="s">
        <v>217</v>
      </c>
      <c r="D417" s="347">
        <v>0</v>
      </c>
      <c r="E417" s="347">
        <v>71575499790</v>
      </c>
      <c r="F417" s="347">
        <v>71575499790</v>
      </c>
      <c r="G417" s="347">
        <v>0</v>
      </c>
    </row>
    <row r="418" spans="1:7" x14ac:dyDescent="0.25">
      <c r="A418" s="343">
        <v>510302</v>
      </c>
      <c r="B418" s="30">
        <f t="shared" si="6"/>
        <v>6</v>
      </c>
      <c r="C418" s="343" t="s">
        <v>169</v>
      </c>
      <c r="D418" s="347">
        <v>0</v>
      </c>
      <c r="E418" s="347">
        <v>8219857200</v>
      </c>
      <c r="F418" s="347">
        <v>8219857200</v>
      </c>
      <c r="G418" s="347">
        <v>0</v>
      </c>
    </row>
    <row r="419" spans="1:7" x14ac:dyDescent="0.25">
      <c r="A419" s="343">
        <v>510302001</v>
      </c>
      <c r="B419" s="30">
        <f t="shared" si="6"/>
        <v>9</v>
      </c>
      <c r="C419" s="343" t="s">
        <v>169</v>
      </c>
      <c r="D419" s="347">
        <v>0</v>
      </c>
      <c r="E419" s="347">
        <v>8219857200</v>
      </c>
      <c r="F419" s="347">
        <v>8219857200</v>
      </c>
      <c r="G419" s="347">
        <v>0</v>
      </c>
    </row>
    <row r="420" spans="1:7" x14ac:dyDescent="0.25">
      <c r="A420" s="343">
        <v>510303</v>
      </c>
      <c r="B420" s="30">
        <f t="shared" si="6"/>
        <v>6</v>
      </c>
      <c r="C420" s="343" t="s">
        <v>218</v>
      </c>
      <c r="D420" s="347">
        <v>0</v>
      </c>
      <c r="E420" s="347">
        <v>16072694842</v>
      </c>
      <c r="F420" s="347">
        <v>16072694842</v>
      </c>
      <c r="G420" s="347">
        <v>0</v>
      </c>
    </row>
    <row r="421" spans="1:7" x14ac:dyDescent="0.25">
      <c r="A421" s="343">
        <v>510303001</v>
      </c>
      <c r="B421" s="30">
        <f t="shared" si="6"/>
        <v>9</v>
      </c>
      <c r="C421" s="343" t="s">
        <v>218</v>
      </c>
      <c r="D421" s="347">
        <v>0</v>
      </c>
      <c r="E421" s="347">
        <v>16072694842</v>
      </c>
      <c r="F421" s="347">
        <v>16072694842</v>
      </c>
      <c r="G421" s="347">
        <v>0</v>
      </c>
    </row>
    <row r="422" spans="1:7" x14ac:dyDescent="0.25">
      <c r="A422" s="343">
        <v>510305</v>
      </c>
      <c r="B422" s="30">
        <f t="shared" si="6"/>
        <v>6</v>
      </c>
      <c r="C422" s="343" t="s">
        <v>219</v>
      </c>
      <c r="D422" s="347">
        <v>0</v>
      </c>
      <c r="E422" s="347">
        <v>5167843400</v>
      </c>
      <c r="F422" s="347">
        <v>5167843400</v>
      </c>
      <c r="G422" s="347">
        <v>0</v>
      </c>
    </row>
    <row r="423" spans="1:7" x14ac:dyDescent="0.25">
      <c r="A423" s="343">
        <v>510305001</v>
      </c>
      <c r="B423" s="30">
        <f t="shared" si="6"/>
        <v>9</v>
      </c>
      <c r="C423" s="343" t="s">
        <v>219</v>
      </c>
      <c r="D423" s="347">
        <v>0</v>
      </c>
      <c r="E423" s="347">
        <v>5167843400</v>
      </c>
      <c r="F423" s="347">
        <v>5167843400</v>
      </c>
      <c r="G423" s="347">
        <v>0</v>
      </c>
    </row>
    <row r="424" spans="1:7" x14ac:dyDescent="0.25">
      <c r="A424" s="343">
        <v>510306</v>
      </c>
      <c r="B424" s="30">
        <f t="shared" si="6"/>
        <v>6</v>
      </c>
      <c r="C424" s="343" t="s">
        <v>220</v>
      </c>
      <c r="D424" s="347">
        <v>0</v>
      </c>
      <c r="E424" s="347">
        <v>15508072337</v>
      </c>
      <c r="F424" s="347">
        <v>15508072337</v>
      </c>
      <c r="G424" s="347">
        <v>0</v>
      </c>
    </row>
    <row r="425" spans="1:7" x14ac:dyDescent="0.25">
      <c r="A425" s="343">
        <v>510306001</v>
      </c>
      <c r="B425" s="30">
        <f t="shared" si="6"/>
        <v>9</v>
      </c>
      <c r="C425" s="343" t="s">
        <v>220</v>
      </c>
      <c r="D425" s="347">
        <v>0</v>
      </c>
      <c r="E425" s="347">
        <v>15508072337</v>
      </c>
      <c r="F425" s="347">
        <v>15508072337</v>
      </c>
      <c r="G425" s="347">
        <v>0</v>
      </c>
    </row>
    <row r="426" spans="1:7" x14ac:dyDescent="0.25">
      <c r="A426" s="343">
        <v>510307</v>
      </c>
      <c r="B426" s="30">
        <f t="shared" si="6"/>
        <v>6</v>
      </c>
      <c r="C426" s="343" t="s">
        <v>221</v>
      </c>
      <c r="D426" s="347">
        <v>0</v>
      </c>
      <c r="E426" s="347">
        <v>26607032011</v>
      </c>
      <c r="F426" s="347">
        <v>26607032011</v>
      </c>
      <c r="G426" s="347">
        <v>0</v>
      </c>
    </row>
    <row r="427" spans="1:7" x14ac:dyDescent="0.25">
      <c r="A427" s="343">
        <v>510307001</v>
      </c>
      <c r="B427" s="30">
        <f t="shared" si="6"/>
        <v>9</v>
      </c>
      <c r="C427" s="343" t="s">
        <v>221</v>
      </c>
      <c r="D427" s="347">
        <v>0</v>
      </c>
      <c r="E427" s="347">
        <v>26607032011</v>
      </c>
      <c r="F427" s="347">
        <v>26607032011</v>
      </c>
      <c r="G427" s="347">
        <v>0</v>
      </c>
    </row>
    <row r="428" spans="1:7" x14ac:dyDescent="0.25">
      <c r="A428" s="343">
        <v>5104</v>
      </c>
      <c r="B428" s="30">
        <f t="shared" si="6"/>
        <v>4</v>
      </c>
      <c r="C428" s="343" t="s">
        <v>222</v>
      </c>
      <c r="D428" s="347">
        <v>0</v>
      </c>
      <c r="E428" s="347">
        <v>10277287400</v>
      </c>
      <c r="F428" s="347">
        <v>10277287400</v>
      </c>
      <c r="G428" s="347">
        <v>0</v>
      </c>
    </row>
    <row r="429" spans="1:7" x14ac:dyDescent="0.25">
      <c r="A429" s="343">
        <v>510401</v>
      </c>
      <c r="B429" s="30">
        <f t="shared" si="6"/>
        <v>6</v>
      </c>
      <c r="C429" s="343" t="s">
        <v>150</v>
      </c>
      <c r="D429" s="347">
        <v>0</v>
      </c>
      <c r="E429" s="347">
        <v>6165312500</v>
      </c>
      <c r="F429" s="347">
        <v>6165312500</v>
      </c>
      <c r="G429" s="347">
        <v>0</v>
      </c>
    </row>
    <row r="430" spans="1:7" x14ac:dyDescent="0.25">
      <c r="A430" s="343">
        <v>510401001</v>
      </c>
      <c r="B430" s="30">
        <f t="shared" si="6"/>
        <v>9</v>
      </c>
      <c r="C430" s="343" t="s">
        <v>150</v>
      </c>
      <c r="D430" s="347">
        <v>0</v>
      </c>
      <c r="E430" s="347">
        <v>6165312500</v>
      </c>
      <c r="F430" s="347">
        <v>6165312500</v>
      </c>
      <c r="G430" s="347">
        <v>0</v>
      </c>
    </row>
    <row r="431" spans="1:7" x14ac:dyDescent="0.25">
      <c r="A431" s="343">
        <v>510402</v>
      </c>
      <c r="B431" s="30">
        <f t="shared" si="6"/>
        <v>6</v>
      </c>
      <c r="C431" s="343" t="s">
        <v>151</v>
      </c>
      <c r="D431" s="347">
        <v>0</v>
      </c>
      <c r="E431" s="347">
        <v>1028154500</v>
      </c>
      <c r="F431" s="347">
        <v>1028154500</v>
      </c>
      <c r="G431" s="347">
        <v>0</v>
      </c>
    </row>
    <row r="432" spans="1:7" x14ac:dyDescent="0.25">
      <c r="A432" s="343">
        <v>510402001</v>
      </c>
      <c r="B432" s="30">
        <f t="shared" si="6"/>
        <v>9</v>
      </c>
      <c r="C432" s="343" t="s">
        <v>151</v>
      </c>
      <c r="D432" s="347">
        <v>0</v>
      </c>
      <c r="E432" s="347">
        <v>1028154500</v>
      </c>
      <c r="F432" s="347">
        <v>1028154500</v>
      </c>
      <c r="G432" s="347">
        <v>0</v>
      </c>
    </row>
    <row r="433" spans="1:7" x14ac:dyDescent="0.25">
      <c r="A433" s="343">
        <v>510403</v>
      </c>
      <c r="B433" s="30">
        <f t="shared" si="6"/>
        <v>6</v>
      </c>
      <c r="C433" s="343" t="s">
        <v>147</v>
      </c>
      <c r="D433" s="347">
        <v>0</v>
      </c>
      <c r="E433" s="347">
        <v>1028154500</v>
      </c>
      <c r="F433" s="347">
        <v>1028154500</v>
      </c>
      <c r="G433" s="347">
        <v>0</v>
      </c>
    </row>
    <row r="434" spans="1:7" x14ac:dyDescent="0.25">
      <c r="A434" s="343">
        <v>510403001</v>
      </c>
      <c r="B434" s="30">
        <f t="shared" si="6"/>
        <v>9</v>
      </c>
      <c r="C434" s="343" t="s">
        <v>147</v>
      </c>
      <c r="D434" s="347">
        <v>0</v>
      </c>
      <c r="E434" s="347">
        <v>1028154500</v>
      </c>
      <c r="F434" s="347">
        <v>1028154500</v>
      </c>
      <c r="G434" s="347">
        <v>0</v>
      </c>
    </row>
    <row r="435" spans="1:7" x14ac:dyDescent="0.25">
      <c r="A435" s="343">
        <v>510404</v>
      </c>
      <c r="B435" s="30">
        <f t="shared" si="6"/>
        <v>6</v>
      </c>
      <c r="C435" s="343" t="s">
        <v>146</v>
      </c>
      <c r="D435" s="347">
        <v>0</v>
      </c>
      <c r="E435" s="347">
        <v>2055665900</v>
      </c>
      <c r="F435" s="347">
        <v>2055665900</v>
      </c>
      <c r="G435" s="347">
        <v>0</v>
      </c>
    </row>
    <row r="436" spans="1:7" x14ac:dyDescent="0.25">
      <c r="A436" s="343">
        <v>510404001</v>
      </c>
      <c r="B436" s="30">
        <f t="shared" si="6"/>
        <v>9</v>
      </c>
      <c r="C436" s="343" t="s">
        <v>146</v>
      </c>
      <c r="D436" s="347">
        <v>0</v>
      </c>
      <c r="E436" s="347">
        <v>2055665900</v>
      </c>
      <c r="F436" s="347">
        <v>2055665900</v>
      </c>
      <c r="G436" s="347">
        <v>0</v>
      </c>
    </row>
    <row r="437" spans="1:7" x14ac:dyDescent="0.25">
      <c r="A437" s="343">
        <v>5107</v>
      </c>
      <c r="B437" s="30">
        <f t="shared" si="6"/>
        <v>4</v>
      </c>
      <c r="C437" s="343" t="s">
        <v>223</v>
      </c>
      <c r="D437" s="347">
        <v>0</v>
      </c>
      <c r="E437" s="347">
        <v>87439674734.240005</v>
      </c>
      <c r="F437" s="347">
        <v>87439674734.240005</v>
      </c>
      <c r="G437" s="347">
        <v>0</v>
      </c>
    </row>
    <row r="438" spans="1:7" x14ac:dyDescent="0.25">
      <c r="A438" s="343">
        <v>510701</v>
      </c>
      <c r="B438" s="30">
        <f t="shared" si="6"/>
        <v>6</v>
      </c>
      <c r="C438" s="343" t="s">
        <v>158</v>
      </c>
      <c r="D438" s="347">
        <v>0</v>
      </c>
      <c r="E438" s="347">
        <v>9106560969</v>
      </c>
      <c r="F438" s="347">
        <v>9106560969</v>
      </c>
      <c r="G438" s="347">
        <v>0</v>
      </c>
    </row>
    <row r="439" spans="1:7" x14ac:dyDescent="0.25">
      <c r="A439" s="343">
        <v>510701001</v>
      </c>
      <c r="B439" s="30">
        <f t="shared" si="6"/>
        <v>9</v>
      </c>
      <c r="C439" s="343" t="s">
        <v>158</v>
      </c>
      <c r="D439" s="347">
        <v>0</v>
      </c>
      <c r="E439" s="347">
        <v>9106560969</v>
      </c>
      <c r="F439" s="347">
        <v>9106560969</v>
      </c>
      <c r="G439" s="347">
        <v>0</v>
      </c>
    </row>
    <row r="440" spans="1:7" x14ac:dyDescent="0.25">
      <c r="A440" s="343">
        <v>510702</v>
      </c>
      <c r="B440" s="30">
        <f t="shared" si="6"/>
        <v>6</v>
      </c>
      <c r="C440" s="343" t="s">
        <v>157</v>
      </c>
      <c r="D440" s="347">
        <v>0</v>
      </c>
      <c r="E440" s="347">
        <v>18328308492</v>
      </c>
      <c r="F440" s="347">
        <v>18328308492</v>
      </c>
      <c r="G440" s="347">
        <v>0</v>
      </c>
    </row>
    <row r="441" spans="1:7" x14ac:dyDescent="0.25">
      <c r="A441" s="343">
        <v>510702001</v>
      </c>
      <c r="B441" s="30">
        <f t="shared" si="6"/>
        <v>9</v>
      </c>
      <c r="C441" s="343" t="s">
        <v>157</v>
      </c>
      <c r="D441" s="347">
        <v>0</v>
      </c>
      <c r="E441" s="347">
        <v>18328308492</v>
      </c>
      <c r="F441" s="347">
        <v>18328308492</v>
      </c>
      <c r="G441" s="347">
        <v>0</v>
      </c>
    </row>
    <row r="442" spans="1:7" x14ac:dyDescent="0.25">
      <c r="A442" s="343">
        <v>510704</v>
      </c>
      <c r="B442" s="30">
        <f t="shared" si="6"/>
        <v>6</v>
      </c>
      <c r="C442" s="343" t="s">
        <v>159</v>
      </c>
      <c r="D442" s="347">
        <v>0</v>
      </c>
      <c r="E442" s="347">
        <v>5567865274</v>
      </c>
      <c r="F442" s="347">
        <v>5567865274</v>
      </c>
      <c r="G442" s="347">
        <v>0</v>
      </c>
    </row>
    <row r="443" spans="1:7" x14ac:dyDescent="0.25">
      <c r="A443" s="343">
        <v>510704001</v>
      </c>
      <c r="B443" s="30">
        <f t="shared" si="6"/>
        <v>9</v>
      </c>
      <c r="C443" s="343" t="s">
        <v>159</v>
      </c>
      <c r="D443" s="347">
        <v>0</v>
      </c>
      <c r="E443" s="347">
        <v>5567865274</v>
      </c>
      <c r="F443" s="347">
        <v>5567865274</v>
      </c>
      <c r="G443" s="347">
        <v>0</v>
      </c>
    </row>
    <row r="444" spans="1:7" x14ac:dyDescent="0.25">
      <c r="A444" s="343">
        <v>510705</v>
      </c>
      <c r="B444" s="30">
        <f t="shared" si="6"/>
        <v>6</v>
      </c>
      <c r="C444" s="343" t="s">
        <v>161</v>
      </c>
      <c r="D444" s="347">
        <v>0</v>
      </c>
      <c r="E444" s="347">
        <v>16748470540</v>
      </c>
      <c r="F444" s="347">
        <v>16748470540</v>
      </c>
      <c r="G444" s="347">
        <v>0</v>
      </c>
    </row>
    <row r="445" spans="1:7" x14ac:dyDescent="0.25">
      <c r="A445" s="343">
        <v>510705001</v>
      </c>
      <c r="B445" s="30">
        <f t="shared" si="6"/>
        <v>9</v>
      </c>
      <c r="C445" s="343" t="s">
        <v>161</v>
      </c>
      <c r="D445" s="347">
        <v>0</v>
      </c>
      <c r="E445" s="347">
        <v>16748470540</v>
      </c>
      <c r="F445" s="347">
        <v>16748470540</v>
      </c>
      <c r="G445" s="347">
        <v>0</v>
      </c>
    </row>
    <row r="446" spans="1:7" x14ac:dyDescent="0.25">
      <c r="A446" s="343">
        <v>510706</v>
      </c>
      <c r="B446" s="30">
        <f t="shared" si="6"/>
        <v>6</v>
      </c>
      <c r="C446" s="343" t="s">
        <v>160</v>
      </c>
      <c r="D446" s="347">
        <v>0</v>
      </c>
      <c r="E446" s="347">
        <v>8010202156.2399998</v>
      </c>
      <c r="F446" s="347">
        <v>8010202156.2399998</v>
      </c>
      <c r="G446" s="347">
        <v>0</v>
      </c>
    </row>
    <row r="447" spans="1:7" x14ac:dyDescent="0.25">
      <c r="A447" s="343">
        <v>510706001</v>
      </c>
      <c r="B447" s="30">
        <f t="shared" si="6"/>
        <v>9</v>
      </c>
      <c r="C447" s="343" t="s">
        <v>160</v>
      </c>
      <c r="D447" s="347">
        <v>0</v>
      </c>
      <c r="E447" s="347">
        <v>8010202156.2399998</v>
      </c>
      <c r="F447" s="347">
        <v>8010202156.2399998</v>
      </c>
      <c r="G447" s="347">
        <v>0</v>
      </c>
    </row>
    <row r="448" spans="1:7" x14ac:dyDescent="0.25">
      <c r="A448" s="343">
        <v>510707</v>
      </c>
      <c r="B448" s="30">
        <f t="shared" si="6"/>
        <v>6</v>
      </c>
      <c r="C448" s="343" t="s">
        <v>163</v>
      </c>
      <c r="D448" s="347">
        <v>0</v>
      </c>
      <c r="E448" s="347">
        <v>1084073948</v>
      </c>
      <c r="F448" s="347">
        <v>1084073948</v>
      </c>
      <c r="G448" s="347">
        <v>0</v>
      </c>
    </row>
    <row r="449" spans="1:7" x14ac:dyDescent="0.25">
      <c r="A449" s="343">
        <v>510707001</v>
      </c>
      <c r="B449" s="30">
        <f t="shared" si="6"/>
        <v>9</v>
      </c>
      <c r="C449" s="343" t="s">
        <v>163</v>
      </c>
      <c r="D449" s="347">
        <v>0</v>
      </c>
      <c r="E449" s="347">
        <v>1084073948</v>
      </c>
      <c r="F449" s="347">
        <v>1084073948</v>
      </c>
      <c r="G449" s="347">
        <v>0</v>
      </c>
    </row>
    <row r="450" spans="1:7" x14ac:dyDescent="0.25">
      <c r="A450" s="343">
        <v>510790</v>
      </c>
      <c r="B450" s="30">
        <f t="shared" si="6"/>
        <v>6</v>
      </c>
      <c r="C450" s="343" t="s">
        <v>164</v>
      </c>
      <c r="D450" s="347">
        <v>0</v>
      </c>
      <c r="E450" s="347">
        <v>28594193355</v>
      </c>
      <c r="F450" s="347">
        <v>28594193355</v>
      </c>
      <c r="G450" s="347">
        <v>0</v>
      </c>
    </row>
    <row r="451" spans="1:7" x14ac:dyDescent="0.25">
      <c r="A451" s="343">
        <v>510790001</v>
      </c>
      <c r="B451" s="30">
        <f t="shared" si="6"/>
        <v>9</v>
      </c>
      <c r="C451" s="343" t="s">
        <v>164</v>
      </c>
      <c r="D451" s="347">
        <v>0</v>
      </c>
      <c r="E451" s="347">
        <v>378117196</v>
      </c>
      <c r="F451" s="347">
        <v>378117196</v>
      </c>
      <c r="G451" s="347">
        <v>0</v>
      </c>
    </row>
    <row r="452" spans="1:7" x14ac:dyDescent="0.25">
      <c r="A452" s="343">
        <v>510790008</v>
      </c>
      <c r="B452" s="30">
        <f t="shared" si="6"/>
        <v>9</v>
      </c>
      <c r="C452" s="343" t="s">
        <v>224</v>
      </c>
      <c r="D452" s="347">
        <v>0</v>
      </c>
      <c r="E452" s="347">
        <v>1031904743</v>
      </c>
      <c r="F452" s="347">
        <v>1031904743</v>
      </c>
      <c r="G452" s="347">
        <v>0</v>
      </c>
    </row>
    <row r="453" spans="1:7" x14ac:dyDescent="0.25">
      <c r="A453" s="343">
        <v>510790010</v>
      </c>
      <c r="B453" s="30">
        <f t="shared" si="6"/>
        <v>9</v>
      </c>
      <c r="C453" s="343" t="s">
        <v>225</v>
      </c>
      <c r="D453" s="347">
        <v>0</v>
      </c>
      <c r="E453" s="347">
        <v>22934983279</v>
      </c>
      <c r="F453" s="347">
        <v>22934983279</v>
      </c>
      <c r="G453" s="347">
        <v>0</v>
      </c>
    </row>
    <row r="454" spans="1:7" x14ac:dyDescent="0.25">
      <c r="A454" s="343">
        <v>510790011</v>
      </c>
      <c r="B454" s="30">
        <f t="shared" si="6"/>
        <v>9</v>
      </c>
      <c r="C454" s="343" t="s">
        <v>226</v>
      </c>
      <c r="D454" s="347">
        <v>0</v>
      </c>
      <c r="E454" s="347">
        <v>3498555078</v>
      </c>
      <c r="F454" s="347">
        <v>3498555078</v>
      </c>
      <c r="G454" s="347">
        <v>0</v>
      </c>
    </row>
    <row r="455" spans="1:7" x14ac:dyDescent="0.25">
      <c r="A455" s="343">
        <v>510790047</v>
      </c>
      <c r="B455" s="30">
        <f t="shared" si="6"/>
        <v>9</v>
      </c>
      <c r="C455" s="343" t="s">
        <v>461</v>
      </c>
      <c r="D455" s="347">
        <v>0</v>
      </c>
      <c r="E455" s="347">
        <v>750633059</v>
      </c>
      <c r="F455" s="347">
        <v>750633059</v>
      </c>
      <c r="G455" s="347">
        <v>0</v>
      </c>
    </row>
    <row r="456" spans="1:7" x14ac:dyDescent="0.25">
      <c r="A456" s="343">
        <v>5108</v>
      </c>
      <c r="B456" s="30">
        <f t="shared" si="6"/>
        <v>4</v>
      </c>
      <c r="C456" s="343" t="s">
        <v>425</v>
      </c>
      <c r="D456" s="347">
        <v>0</v>
      </c>
      <c r="E456" s="347">
        <v>624773790</v>
      </c>
      <c r="F456" s="347">
        <v>624773790</v>
      </c>
      <c r="G456" s="347">
        <v>0</v>
      </c>
    </row>
    <row r="457" spans="1:7" x14ac:dyDescent="0.25">
      <c r="A457" s="343">
        <v>510803</v>
      </c>
      <c r="B457" s="30">
        <f t="shared" si="6"/>
        <v>6</v>
      </c>
      <c r="C457" s="343" t="s">
        <v>166</v>
      </c>
      <c r="D457" s="347">
        <v>0</v>
      </c>
      <c r="E457" s="347">
        <v>624773790</v>
      </c>
      <c r="F457" s="347">
        <v>624773790</v>
      </c>
      <c r="G457" s="347">
        <v>0</v>
      </c>
    </row>
    <row r="458" spans="1:7" x14ac:dyDescent="0.25">
      <c r="A458" s="343">
        <v>510803001</v>
      </c>
      <c r="B458" s="30">
        <f t="shared" ref="B458:B521" si="7">LEN(A458)</f>
        <v>9</v>
      </c>
      <c r="C458" s="343" t="s">
        <v>428</v>
      </c>
      <c r="D458" s="347">
        <v>0</v>
      </c>
      <c r="E458" s="347">
        <v>624773790</v>
      </c>
      <c r="F458" s="347">
        <v>624773790</v>
      </c>
      <c r="G458" s="347">
        <v>0</v>
      </c>
    </row>
    <row r="459" spans="1:7" x14ac:dyDescent="0.25">
      <c r="A459" s="343">
        <v>5111</v>
      </c>
      <c r="B459" s="30">
        <f t="shared" si="7"/>
        <v>4</v>
      </c>
      <c r="C459" s="343" t="s">
        <v>227</v>
      </c>
      <c r="D459" s="347">
        <v>0</v>
      </c>
      <c r="E459" s="347">
        <v>162823713008.57999</v>
      </c>
      <c r="F459" s="347">
        <v>162823713008.57999</v>
      </c>
      <c r="G459" s="347">
        <v>0</v>
      </c>
    </row>
    <row r="460" spans="1:7" x14ac:dyDescent="0.25">
      <c r="A460" s="343">
        <v>511113</v>
      </c>
      <c r="B460" s="30">
        <f t="shared" si="7"/>
        <v>6</v>
      </c>
      <c r="C460" s="343" t="s">
        <v>408</v>
      </c>
      <c r="D460" s="347">
        <v>0</v>
      </c>
      <c r="E460" s="347">
        <v>24927549271</v>
      </c>
      <c r="F460" s="347">
        <v>24927549271</v>
      </c>
      <c r="G460" s="347">
        <v>0</v>
      </c>
    </row>
    <row r="461" spans="1:7" x14ac:dyDescent="0.25">
      <c r="A461" s="343">
        <v>511113001</v>
      </c>
      <c r="B461" s="30">
        <f t="shared" si="7"/>
        <v>9</v>
      </c>
      <c r="C461" s="343" t="s">
        <v>408</v>
      </c>
      <c r="D461" s="347">
        <v>0</v>
      </c>
      <c r="E461" s="347">
        <v>24927549271</v>
      </c>
      <c r="F461" s="347">
        <v>24927549271</v>
      </c>
      <c r="G461" s="347">
        <v>0</v>
      </c>
    </row>
    <row r="462" spans="1:7" x14ac:dyDescent="0.25">
      <c r="A462" s="343">
        <v>511114</v>
      </c>
      <c r="B462" s="30">
        <f t="shared" si="7"/>
        <v>6</v>
      </c>
      <c r="C462" s="343" t="s">
        <v>416</v>
      </c>
      <c r="D462" s="347">
        <v>0</v>
      </c>
      <c r="E462" s="347">
        <v>1134550370.9100001</v>
      </c>
      <c r="F462" s="347">
        <v>1134550370.9100001</v>
      </c>
      <c r="G462" s="347">
        <v>0</v>
      </c>
    </row>
    <row r="463" spans="1:7" x14ac:dyDescent="0.25">
      <c r="A463" s="343">
        <v>511114001</v>
      </c>
      <c r="B463" s="30">
        <f t="shared" si="7"/>
        <v>9</v>
      </c>
      <c r="C463" s="343" t="s">
        <v>416</v>
      </c>
      <c r="D463" s="347">
        <v>0</v>
      </c>
      <c r="E463" s="347">
        <v>1134550370.9100001</v>
      </c>
      <c r="F463" s="347">
        <v>1134550370.9100001</v>
      </c>
      <c r="G463" s="347">
        <v>0</v>
      </c>
    </row>
    <row r="464" spans="1:7" x14ac:dyDescent="0.25">
      <c r="A464" s="343">
        <v>511115</v>
      </c>
      <c r="B464" s="30">
        <f t="shared" si="7"/>
        <v>6</v>
      </c>
      <c r="C464" s="343" t="s">
        <v>407</v>
      </c>
      <c r="D464" s="347">
        <v>0</v>
      </c>
      <c r="E464" s="347">
        <v>4605278043</v>
      </c>
      <c r="F464" s="347">
        <v>4605278043</v>
      </c>
      <c r="G464" s="347">
        <v>0</v>
      </c>
    </row>
    <row r="465" spans="1:7" x14ac:dyDescent="0.25">
      <c r="A465" s="343">
        <v>511115001</v>
      </c>
      <c r="B465" s="30">
        <f t="shared" si="7"/>
        <v>9</v>
      </c>
      <c r="C465" s="343" t="s">
        <v>407</v>
      </c>
      <c r="D465" s="347">
        <v>0</v>
      </c>
      <c r="E465" s="347">
        <v>4605278043</v>
      </c>
      <c r="F465" s="347">
        <v>4605278043</v>
      </c>
      <c r="G465" s="347">
        <v>0</v>
      </c>
    </row>
    <row r="466" spans="1:7" x14ac:dyDescent="0.25">
      <c r="A466" s="343">
        <v>511117</v>
      </c>
      <c r="B466" s="30">
        <f t="shared" si="7"/>
        <v>6</v>
      </c>
      <c r="C466" s="343" t="s">
        <v>152</v>
      </c>
      <c r="D466" s="347">
        <v>0</v>
      </c>
      <c r="E466" s="347">
        <v>13124283246.57</v>
      </c>
      <c r="F466" s="347">
        <v>13124283246.57</v>
      </c>
      <c r="G466" s="347">
        <v>0</v>
      </c>
    </row>
    <row r="467" spans="1:7" x14ac:dyDescent="0.25">
      <c r="A467" s="343">
        <v>511117001</v>
      </c>
      <c r="B467" s="30">
        <f t="shared" si="7"/>
        <v>9</v>
      </c>
      <c r="C467" s="343" t="s">
        <v>152</v>
      </c>
      <c r="D467" s="347">
        <v>0</v>
      </c>
      <c r="E467" s="347">
        <v>13124283246.57</v>
      </c>
      <c r="F467" s="347">
        <v>13124283246.57</v>
      </c>
      <c r="G467" s="347">
        <v>0</v>
      </c>
    </row>
    <row r="468" spans="1:7" x14ac:dyDescent="0.25">
      <c r="A468" s="343">
        <v>511118</v>
      </c>
      <c r="B468" s="30">
        <f t="shared" si="7"/>
        <v>6</v>
      </c>
      <c r="C468" s="343" t="s">
        <v>28</v>
      </c>
      <c r="D468" s="347">
        <v>0</v>
      </c>
      <c r="E468" s="347">
        <v>2865306010.8299999</v>
      </c>
      <c r="F468" s="347">
        <v>2865306010.8299999</v>
      </c>
      <c r="G468" s="347">
        <v>0</v>
      </c>
    </row>
    <row r="469" spans="1:7" x14ac:dyDescent="0.25">
      <c r="A469" s="343">
        <v>511118001</v>
      </c>
      <c r="B469" s="30">
        <f t="shared" si="7"/>
        <v>9</v>
      </c>
      <c r="C469" s="343" t="s">
        <v>28</v>
      </c>
      <c r="D469" s="347">
        <v>0</v>
      </c>
      <c r="E469" s="347">
        <v>2865306010.8299999</v>
      </c>
      <c r="F469" s="347">
        <v>2865306010.8299999</v>
      </c>
      <c r="G469" s="347">
        <v>0</v>
      </c>
    </row>
    <row r="470" spans="1:7" x14ac:dyDescent="0.25">
      <c r="A470" s="343">
        <v>511119</v>
      </c>
      <c r="B470" s="30">
        <f t="shared" si="7"/>
        <v>6</v>
      </c>
      <c r="C470" s="343" t="s">
        <v>143</v>
      </c>
      <c r="D470" s="347">
        <v>0</v>
      </c>
      <c r="E470" s="347">
        <v>54791615.200000003</v>
      </c>
      <c r="F470" s="347">
        <v>54791615.200000003</v>
      </c>
      <c r="G470" s="347">
        <v>0</v>
      </c>
    </row>
    <row r="471" spans="1:7" x14ac:dyDescent="0.25">
      <c r="A471" s="343">
        <v>511119001</v>
      </c>
      <c r="B471" s="30">
        <f t="shared" si="7"/>
        <v>9</v>
      </c>
      <c r="C471" s="343" t="s">
        <v>143</v>
      </c>
      <c r="D471" s="347">
        <v>0</v>
      </c>
      <c r="E471" s="347">
        <v>54791615.200000003</v>
      </c>
      <c r="F471" s="347">
        <v>54791615.200000003</v>
      </c>
      <c r="G471" s="347">
        <v>0</v>
      </c>
    </row>
    <row r="472" spans="1:7" x14ac:dyDescent="0.25">
      <c r="A472" s="343">
        <v>511123</v>
      </c>
      <c r="B472" s="30">
        <f t="shared" si="7"/>
        <v>6</v>
      </c>
      <c r="C472" s="343" t="s">
        <v>415</v>
      </c>
      <c r="D472" s="347">
        <v>0</v>
      </c>
      <c r="E472" s="347">
        <v>4024575860.8000002</v>
      </c>
      <c r="F472" s="347">
        <v>4024575860.8000002</v>
      </c>
      <c r="G472" s="347">
        <v>0</v>
      </c>
    </row>
    <row r="473" spans="1:7" x14ac:dyDescent="0.25">
      <c r="A473" s="343">
        <v>511123001</v>
      </c>
      <c r="B473" s="30">
        <f t="shared" si="7"/>
        <v>9</v>
      </c>
      <c r="C473" s="343" t="s">
        <v>415</v>
      </c>
      <c r="D473" s="347">
        <v>0</v>
      </c>
      <c r="E473" s="347">
        <v>4024575860.8000002</v>
      </c>
      <c r="F473" s="347">
        <v>4024575860.8000002</v>
      </c>
      <c r="G473" s="347">
        <v>0</v>
      </c>
    </row>
    <row r="474" spans="1:7" x14ac:dyDescent="0.25">
      <c r="A474" s="343">
        <v>511125</v>
      </c>
      <c r="B474" s="30">
        <f t="shared" si="7"/>
        <v>6</v>
      </c>
      <c r="C474" s="343" t="s">
        <v>414</v>
      </c>
      <c r="D474" s="347">
        <v>0</v>
      </c>
      <c r="E474" s="347">
        <v>3844128934</v>
      </c>
      <c r="F474" s="347">
        <v>3844128934</v>
      </c>
      <c r="G474" s="347">
        <v>0</v>
      </c>
    </row>
    <row r="475" spans="1:7" x14ac:dyDescent="0.25">
      <c r="A475" s="343">
        <v>511125001</v>
      </c>
      <c r="B475" s="30">
        <f t="shared" si="7"/>
        <v>9</v>
      </c>
      <c r="C475" s="343" t="s">
        <v>414</v>
      </c>
      <c r="D475" s="347">
        <v>0</v>
      </c>
      <c r="E475" s="347">
        <v>3844128934</v>
      </c>
      <c r="F475" s="347">
        <v>3844128934</v>
      </c>
      <c r="G475" s="347">
        <v>0</v>
      </c>
    </row>
    <row r="476" spans="1:7" x14ac:dyDescent="0.25">
      <c r="A476" s="343">
        <v>511149</v>
      </c>
      <c r="B476" s="30">
        <f t="shared" si="7"/>
        <v>6</v>
      </c>
      <c r="C476" s="343" t="s">
        <v>406</v>
      </c>
      <c r="D476" s="347">
        <v>0</v>
      </c>
      <c r="E476" s="347">
        <v>5783980218.6899996</v>
      </c>
      <c r="F476" s="347">
        <v>5783980218.6899996</v>
      </c>
      <c r="G476" s="347">
        <v>0</v>
      </c>
    </row>
    <row r="477" spans="1:7" x14ac:dyDescent="0.25">
      <c r="A477" s="343">
        <v>511149001</v>
      </c>
      <c r="B477" s="30">
        <f t="shared" si="7"/>
        <v>9</v>
      </c>
      <c r="C477" s="343" t="s">
        <v>406</v>
      </c>
      <c r="D477" s="347">
        <v>0</v>
      </c>
      <c r="E477" s="347">
        <v>5783980218.6899996</v>
      </c>
      <c r="F477" s="347">
        <v>5783980218.6899996</v>
      </c>
      <c r="G477" s="347">
        <v>0</v>
      </c>
    </row>
    <row r="478" spans="1:7" x14ac:dyDescent="0.25">
      <c r="A478" s="343">
        <v>511159</v>
      </c>
      <c r="B478" s="30">
        <f t="shared" si="7"/>
        <v>6</v>
      </c>
      <c r="C478" s="343" t="s">
        <v>90</v>
      </c>
      <c r="D478" s="347">
        <v>0</v>
      </c>
      <c r="E478" s="347">
        <v>13748193</v>
      </c>
      <c r="F478" s="347">
        <v>13748193</v>
      </c>
      <c r="G478" s="347">
        <v>0</v>
      </c>
    </row>
    <row r="479" spans="1:7" x14ac:dyDescent="0.25">
      <c r="A479" s="343">
        <v>511159001</v>
      </c>
      <c r="B479" s="30">
        <f t="shared" si="7"/>
        <v>9</v>
      </c>
      <c r="C479" s="343" t="s">
        <v>90</v>
      </c>
      <c r="D479" s="347">
        <v>0</v>
      </c>
      <c r="E479" s="347">
        <v>13748193</v>
      </c>
      <c r="F479" s="347">
        <v>13748193</v>
      </c>
      <c r="G479" s="347">
        <v>0</v>
      </c>
    </row>
    <row r="480" spans="1:7" x14ac:dyDescent="0.25">
      <c r="A480" s="343">
        <v>511164</v>
      </c>
      <c r="B480" s="30">
        <f t="shared" si="7"/>
        <v>6</v>
      </c>
      <c r="C480" s="343" t="s">
        <v>477</v>
      </c>
      <c r="D480" s="347">
        <v>0</v>
      </c>
      <c r="E480" s="347">
        <v>4333333</v>
      </c>
      <c r="F480" s="347">
        <v>4333333</v>
      </c>
      <c r="G480" s="347">
        <v>0</v>
      </c>
    </row>
    <row r="481" spans="1:7" x14ac:dyDescent="0.25">
      <c r="A481" s="343">
        <v>511164001</v>
      </c>
      <c r="B481" s="30">
        <f t="shared" si="7"/>
        <v>9</v>
      </c>
      <c r="C481" s="343" t="s">
        <v>477</v>
      </c>
      <c r="D481" s="347">
        <v>0</v>
      </c>
      <c r="E481" s="347">
        <v>4333333</v>
      </c>
      <c r="F481" s="347">
        <v>4333333</v>
      </c>
      <c r="G481" s="347">
        <v>0</v>
      </c>
    </row>
    <row r="482" spans="1:7" x14ac:dyDescent="0.25">
      <c r="A482" s="343">
        <v>511165</v>
      </c>
      <c r="B482" s="30">
        <f t="shared" si="7"/>
        <v>6</v>
      </c>
      <c r="C482" s="343" t="s">
        <v>412</v>
      </c>
      <c r="D482" s="347">
        <v>0</v>
      </c>
      <c r="E482" s="347">
        <v>100299040</v>
      </c>
      <c r="F482" s="347">
        <v>100299040</v>
      </c>
      <c r="G482" s="347">
        <v>0</v>
      </c>
    </row>
    <row r="483" spans="1:7" x14ac:dyDescent="0.25">
      <c r="A483" s="343">
        <v>511165001</v>
      </c>
      <c r="B483" s="30">
        <f t="shared" si="7"/>
        <v>9</v>
      </c>
      <c r="C483" s="343" t="s">
        <v>412</v>
      </c>
      <c r="D483" s="347">
        <v>0</v>
      </c>
      <c r="E483" s="347">
        <v>100299040</v>
      </c>
      <c r="F483" s="347">
        <v>100299040</v>
      </c>
      <c r="G483" s="347">
        <v>0</v>
      </c>
    </row>
    <row r="484" spans="1:7" x14ac:dyDescent="0.25">
      <c r="A484" s="343">
        <v>511174</v>
      </c>
      <c r="B484" s="30">
        <f t="shared" si="7"/>
        <v>6</v>
      </c>
      <c r="C484" s="343" t="s">
        <v>418</v>
      </c>
      <c r="D484" s="347">
        <v>0</v>
      </c>
      <c r="E484" s="347">
        <v>198711645</v>
      </c>
      <c r="F484" s="347">
        <v>198711645</v>
      </c>
      <c r="G484" s="347">
        <v>0</v>
      </c>
    </row>
    <row r="485" spans="1:7" x14ac:dyDescent="0.25">
      <c r="A485" s="343">
        <v>511174001</v>
      </c>
      <c r="B485" s="30">
        <f t="shared" si="7"/>
        <v>9</v>
      </c>
      <c r="C485" s="343" t="s">
        <v>418</v>
      </c>
      <c r="D485" s="347">
        <v>0</v>
      </c>
      <c r="E485" s="347">
        <v>198711645</v>
      </c>
      <c r="F485" s="347">
        <v>198711645</v>
      </c>
      <c r="G485" s="347">
        <v>0</v>
      </c>
    </row>
    <row r="486" spans="1:7" x14ac:dyDescent="0.25">
      <c r="A486" s="343">
        <v>511178</v>
      </c>
      <c r="B486" s="30">
        <f t="shared" si="7"/>
        <v>6</v>
      </c>
      <c r="C486" s="343" t="s">
        <v>123</v>
      </c>
      <c r="D486" s="347">
        <v>0</v>
      </c>
      <c r="E486" s="347">
        <v>203735247</v>
      </c>
      <c r="F486" s="347">
        <v>203735247</v>
      </c>
      <c r="G486" s="347">
        <v>0</v>
      </c>
    </row>
    <row r="487" spans="1:7" x14ac:dyDescent="0.25">
      <c r="A487" s="343">
        <v>511178001</v>
      </c>
      <c r="B487" s="30">
        <f t="shared" si="7"/>
        <v>9</v>
      </c>
      <c r="C487" s="343" t="s">
        <v>123</v>
      </c>
      <c r="D487" s="347">
        <v>0</v>
      </c>
      <c r="E487" s="347">
        <v>203735247</v>
      </c>
      <c r="F487" s="347">
        <v>203735247</v>
      </c>
      <c r="G487" s="347">
        <v>0</v>
      </c>
    </row>
    <row r="488" spans="1:7" x14ac:dyDescent="0.25">
      <c r="A488" s="343">
        <v>511179</v>
      </c>
      <c r="B488" s="30">
        <f t="shared" si="7"/>
        <v>6</v>
      </c>
      <c r="C488" s="343" t="s">
        <v>120</v>
      </c>
      <c r="D488" s="347">
        <v>0</v>
      </c>
      <c r="E488" s="347">
        <v>53061535151.709999</v>
      </c>
      <c r="F488" s="347">
        <v>53061535151.709999</v>
      </c>
      <c r="G488" s="347">
        <v>0</v>
      </c>
    </row>
    <row r="489" spans="1:7" x14ac:dyDescent="0.25">
      <c r="A489" s="343">
        <v>511179001</v>
      </c>
      <c r="B489" s="30">
        <f t="shared" si="7"/>
        <v>9</v>
      </c>
      <c r="C489" s="343" t="s">
        <v>120</v>
      </c>
      <c r="D489" s="347">
        <v>0</v>
      </c>
      <c r="E489" s="347">
        <v>53061535151.709999</v>
      </c>
      <c r="F489" s="347">
        <v>53061535151.709999</v>
      </c>
      <c r="G489" s="347">
        <v>0</v>
      </c>
    </row>
    <row r="490" spans="1:7" x14ac:dyDescent="0.25">
      <c r="A490" s="343">
        <v>511180</v>
      </c>
      <c r="B490" s="30">
        <f t="shared" si="7"/>
        <v>6</v>
      </c>
      <c r="C490" s="343" t="s">
        <v>124</v>
      </c>
      <c r="D490" s="347">
        <v>0</v>
      </c>
      <c r="E490" s="347">
        <v>48876906827.870003</v>
      </c>
      <c r="F490" s="347">
        <v>48876906827.870003</v>
      </c>
      <c r="G490" s="347">
        <v>0</v>
      </c>
    </row>
    <row r="491" spans="1:7" x14ac:dyDescent="0.25">
      <c r="A491" s="343">
        <v>511180001</v>
      </c>
      <c r="B491" s="30">
        <f t="shared" si="7"/>
        <v>9</v>
      </c>
      <c r="C491" s="343" t="s">
        <v>124</v>
      </c>
      <c r="D491" s="347">
        <v>0</v>
      </c>
      <c r="E491" s="347">
        <v>48876906827.870003</v>
      </c>
      <c r="F491" s="347">
        <v>48876906827.870003</v>
      </c>
      <c r="G491" s="347">
        <v>0</v>
      </c>
    </row>
    <row r="492" spans="1:7" x14ac:dyDescent="0.25">
      <c r="A492" s="343">
        <v>5120</v>
      </c>
      <c r="B492" s="30">
        <f t="shared" si="7"/>
        <v>4</v>
      </c>
      <c r="C492" s="343" t="s">
        <v>134</v>
      </c>
      <c r="D492" s="347">
        <v>0</v>
      </c>
      <c r="E492" s="347">
        <v>1432301415</v>
      </c>
      <c r="F492" s="347">
        <v>1432301415</v>
      </c>
      <c r="G492" s="347">
        <v>0</v>
      </c>
    </row>
    <row r="493" spans="1:7" x14ac:dyDescent="0.25">
      <c r="A493" s="343">
        <v>512001</v>
      </c>
      <c r="B493" s="30">
        <f t="shared" si="7"/>
        <v>6</v>
      </c>
      <c r="C493" s="343" t="s">
        <v>135</v>
      </c>
      <c r="D493" s="347">
        <v>0</v>
      </c>
      <c r="E493" s="347">
        <v>461030000</v>
      </c>
      <c r="F493" s="347">
        <v>461030000</v>
      </c>
      <c r="G493" s="347">
        <v>0</v>
      </c>
    </row>
    <row r="494" spans="1:7" x14ac:dyDescent="0.25">
      <c r="A494" s="343">
        <v>512001001</v>
      </c>
      <c r="B494" s="30">
        <f t="shared" si="7"/>
        <v>9</v>
      </c>
      <c r="C494" s="343" t="s">
        <v>135</v>
      </c>
      <c r="D494" s="347">
        <v>0</v>
      </c>
      <c r="E494" s="347">
        <v>461030000</v>
      </c>
      <c r="F494" s="347">
        <v>461030000</v>
      </c>
      <c r="G494" s="347">
        <v>0</v>
      </c>
    </row>
    <row r="495" spans="1:7" x14ac:dyDescent="0.25">
      <c r="A495" s="343">
        <v>512002</v>
      </c>
      <c r="B495" s="30">
        <f t="shared" si="7"/>
        <v>6</v>
      </c>
      <c r="C495" s="343" t="s">
        <v>136</v>
      </c>
      <c r="D495" s="347">
        <v>0</v>
      </c>
      <c r="E495" s="347">
        <v>940070415</v>
      </c>
      <c r="F495" s="347">
        <v>940070415</v>
      </c>
      <c r="G495" s="347">
        <v>0</v>
      </c>
    </row>
    <row r="496" spans="1:7" x14ac:dyDescent="0.25">
      <c r="A496" s="343">
        <v>512002001</v>
      </c>
      <c r="B496" s="30">
        <f t="shared" si="7"/>
        <v>9</v>
      </c>
      <c r="C496" s="343" t="s">
        <v>136</v>
      </c>
      <c r="D496" s="347">
        <v>0</v>
      </c>
      <c r="E496" s="347">
        <v>940070415</v>
      </c>
      <c r="F496" s="347">
        <v>940070415</v>
      </c>
      <c r="G496" s="347">
        <v>0</v>
      </c>
    </row>
    <row r="497" spans="1:7" x14ac:dyDescent="0.25">
      <c r="A497" s="343">
        <v>512010</v>
      </c>
      <c r="B497" s="30">
        <f t="shared" si="7"/>
        <v>6</v>
      </c>
      <c r="C497" s="343" t="s">
        <v>21</v>
      </c>
      <c r="D497" s="347">
        <v>0</v>
      </c>
      <c r="E497" s="347">
        <v>3990000</v>
      </c>
      <c r="F497" s="347">
        <v>3990000</v>
      </c>
      <c r="G497" s="347">
        <v>0</v>
      </c>
    </row>
    <row r="498" spans="1:7" x14ac:dyDescent="0.25">
      <c r="A498" s="343">
        <v>512010001</v>
      </c>
      <c r="B498" s="30">
        <f t="shared" si="7"/>
        <v>9</v>
      </c>
      <c r="C498" s="343" t="s">
        <v>21</v>
      </c>
      <c r="D498" s="347">
        <v>0</v>
      </c>
      <c r="E498" s="347">
        <v>3990000</v>
      </c>
      <c r="F498" s="347">
        <v>3990000</v>
      </c>
      <c r="G498" s="347">
        <v>0</v>
      </c>
    </row>
    <row r="499" spans="1:7" x14ac:dyDescent="0.25">
      <c r="A499" s="343">
        <v>512011</v>
      </c>
      <c r="B499" s="30">
        <f t="shared" si="7"/>
        <v>6</v>
      </c>
      <c r="C499" s="343" t="s">
        <v>137</v>
      </c>
      <c r="D499" s="347">
        <v>0</v>
      </c>
      <c r="E499" s="347">
        <v>26365900</v>
      </c>
      <c r="F499" s="347">
        <v>26365900</v>
      </c>
      <c r="G499" s="347">
        <v>0</v>
      </c>
    </row>
    <row r="500" spans="1:7" x14ac:dyDescent="0.25">
      <c r="A500" s="343">
        <v>512011001</v>
      </c>
      <c r="B500" s="30">
        <f t="shared" si="7"/>
        <v>9</v>
      </c>
      <c r="C500" s="343" t="s">
        <v>137</v>
      </c>
      <c r="D500" s="347">
        <v>0</v>
      </c>
      <c r="E500" s="347">
        <v>26365900</v>
      </c>
      <c r="F500" s="347">
        <v>26365900</v>
      </c>
      <c r="G500" s="347">
        <v>0</v>
      </c>
    </row>
    <row r="501" spans="1:7" x14ac:dyDescent="0.25">
      <c r="A501" s="343">
        <v>512017</v>
      </c>
      <c r="B501" s="30">
        <f t="shared" si="7"/>
        <v>6</v>
      </c>
      <c r="C501" s="343" t="s">
        <v>441</v>
      </c>
      <c r="D501" s="347">
        <v>0</v>
      </c>
      <c r="E501" s="347">
        <v>845100</v>
      </c>
      <c r="F501" s="347">
        <v>845100</v>
      </c>
      <c r="G501" s="347">
        <v>0</v>
      </c>
    </row>
    <row r="502" spans="1:7" x14ac:dyDescent="0.25">
      <c r="A502" s="343">
        <v>512017001</v>
      </c>
      <c r="B502" s="30">
        <f t="shared" si="7"/>
        <v>9</v>
      </c>
      <c r="C502" s="343" t="s">
        <v>441</v>
      </c>
      <c r="D502" s="347">
        <v>0</v>
      </c>
      <c r="E502" s="347">
        <v>845100</v>
      </c>
      <c r="F502" s="347">
        <v>845100</v>
      </c>
      <c r="G502" s="347">
        <v>0</v>
      </c>
    </row>
    <row r="503" spans="1:7" x14ac:dyDescent="0.25">
      <c r="A503" s="343">
        <v>53</v>
      </c>
      <c r="B503" s="30">
        <f t="shared" si="7"/>
        <v>2</v>
      </c>
      <c r="C503" s="343" t="s">
        <v>228</v>
      </c>
      <c r="D503" s="347">
        <v>0</v>
      </c>
      <c r="E503" s="347">
        <v>12086974194.059999</v>
      </c>
      <c r="F503" s="347">
        <v>12086974194.059999</v>
      </c>
      <c r="G503" s="347">
        <v>0</v>
      </c>
    </row>
    <row r="504" spans="1:7" x14ac:dyDescent="0.25">
      <c r="A504" s="343">
        <v>5347</v>
      </c>
      <c r="B504" s="30">
        <f t="shared" si="7"/>
        <v>4</v>
      </c>
      <c r="C504" s="343" t="s">
        <v>427</v>
      </c>
      <c r="D504" s="347">
        <v>0</v>
      </c>
      <c r="E504" s="347">
        <v>167004043.34999999</v>
      </c>
      <c r="F504" s="347">
        <v>167004043.34999999</v>
      </c>
      <c r="G504" s="347">
        <v>0</v>
      </c>
    </row>
    <row r="505" spans="1:7" x14ac:dyDescent="0.25">
      <c r="A505" s="343">
        <v>534790</v>
      </c>
      <c r="B505" s="30">
        <f t="shared" si="7"/>
        <v>6</v>
      </c>
      <c r="C505" s="343" t="s">
        <v>29</v>
      </c>
      <c r="D505" s="347">
        <v>0</v>
      </c>
      <c r="E505" s="347">
        <v>167004043.34999999</v>
      </c>
      <c r="F505" s="347">
        <v>167004043.34999999</v>
      </c>
      <c r="G505" s="347">
        <v>0</v>
      </c>
    </row>
    <row r="506" spans="1:7" x14ac:dyDescent="0.25">
      <c r="A506" s="343">
        <v>534790002</v>
      </c>
      <c r="B506" s="30">
        <f t="shared" si="7"/>
        <v>9</v>
      </c>
      <c r="C506" s="343" t="s">
        <v>29</v>
      </c>
      <c r="D506" s="347">
        <v>0</v>
      </c>
      <c r="E506" s="347">
        <v>167004043.34999999</v>
      </c>
      <c r="F506" s="347">
        <v>167004043.34999999</v>
      </c>
      <c r="G506" s="347">
        <v>0</v>
      </c>
    </row>
    <row r="507" spans="1:7" x14ac:dyDescent="0.25">
      <c r="A507" s="343">
        <v>5360</v>
      </c>
      <c r="B507" s="30">
        <f t="shared" si="7"/>
        <v>4</v>
      </c>
      <c r="C507" s="343" t="s">
        <v>229</v>
      </c>
      <c r="D507" s="347">
        <v>0</v>
      </c>
      <c r="E507" s="347">
        <v>6642894661.9099998</v>
      </c>
      <c r="F507" s="347">
        <v>6642894661.9099998</v>
      </c>
      <c r="G507" s="347">
        <v>0</v>
      </c>
    </row>
    <row r="508" spans="1:7" x14ac:dyDescent="0.25">
      <c r="A508" s="343">
        <v>536001</v>
      </c>
      <c r="B508" s="30">
        <f t="shared" si="7"/>
        <v>6</v>
      </c>
      <c r="C508" s="343" t="s">
        <v>71</v>
      </c>
      <c r="D508" s="347">
        <v>0</v>
      </c>
      <c r="E508" s="347">
        <v>1869025752.72</v>
      </c>
      <c r="F508" s="347">
        <v>1869025752.72</v>
      </c>
      <c r="G508" s="347">
        <v>0</v>
      </c>
    </row>
    <row r="509" spans="1:7" x14ac:dyDescent="0.25">
      <c r="A509" s="343">
        <v>536001001</v>
      </c>
      <c r="B509" s="30">
        <f t="shared" si="7"/>
        <v>9</v>
      </c>
      <c r="C509" s="343" t="s">
        <v>56</v>
      </c>
      <c r="D509" s="347">
        <v>0</v>
      </c>
      <c r="E509" s="347">
        <v>1869025752.72</v>
      </c>
      <c r="F509" s="347">
        <v>1869025752.72</v>
      </c>
      <c r="G509" s="347">
        <v>0</v>
      </c>
    </row>
    <row r="510" spans="1:7" x14ac:dyDescent="0.25">
      <c r="A510" s="343">
        <v>536002</v>
      </c>
      <c r="B510" s="30">
        <f t="shared" si="7"/>
        <v>6</v>
      </c>
      <c r="C510" s="343" t="s">
        <v>50</v>
      </c>
      <c r="D510" s="347">
        <v>0</v>
      </c>
      <c r="E510" s="347">
        <v>88397554.239999995</v>
      </c>
      <c r="F510" s="347">
        <v>88397554.239999995</v>
      </c>
      <c r="G510" s="347">
        <v>0</v>
      </c>
    </row>
    <row r="511" spans="1:7" x14ac:dyDescent="0.25">
      <c r="A511" s="343">
        <v>536002001</v>
      </c>
      <c r="B511" s="30">
        <f t="shared" si="7"/>
        <v>9</v>
      </c>
      <c r="C511" s="343" t="s">
        <v>51</v>
      </c>
      <c r="D511" s="347">
        <v>0</v>
      </c>
      <c r="E511" s="347">
        <v>88397554.239999995</v>
      </c>
      <c r="F511" s="347">
        <v>88397554.239999995</v>
      </c>
      <c r="G511" s="347">
        <v>0</v>
      </c>
    </row>
    <row r="512" spans="1:7" x14ac:dyDescent="0.25">
      <c r="A512" s="343">
        <v>536003</v>
      </c>
      <c r="B512" s="30">
        <f t="shared" si="7"/>
        <v>6</v>
      </c>
      <c r="C512" s="343" t="s">
        <v>72</v>
      </c>
      <c r="D512" s="347">
        <v>0</v>
      </c>
      <c r="E512" s="347">
        <v>910283.4</v>
      </c>
      <c r="F512" s="347">
        <v>910283.4</v>
      </c>
      <c r="G512" s="347">
        <v>0</v>
      </c>
    </row>
    <row r="513" spans="1:7" x14ac:dyDescent="0.25">
      <c r="A513" s="343">
        <v>536003010</v>
      </c>
      <c r="B513" s="30">
        <f t="shared" si="7"/>
        <v>9</v>
      </c>
      <c r="C513" s="343" t="s">
        <v>59</v>
      </c>
      <c r="D513" s="347">
        <v>0</v>
      </c>
      <c r="E513" s="347">
        <v>910283.4</v>
      </c>
      <c r="F513" s="347">
        <v>910283.4</v>
      </c>
      <c r="G513" s="347">
        <v>0</v>
      </c>
    </row>
    <row r="514" spans="1:7" x14ac:dyDescent="0.25">
      <c r="A514" s="343">
        <v>536004</v>
      </c>
      <c r="B514" s="30">
        <f t="shared" si="7"/>
        <v>6</v>
      </c>
      <c r="C514" s="343" t="s">
        <v>34</v>
      </c>
      <c r="D514" s="347">
        <v>0</v>
      </c>
      <c r="E514" s="347">
        <v>2490009313.9699998</v>
      </c>
      <c r="F514" s="347">
        <v>2490009313.9699998</v>
      </c>
      <c r="G514" s="347">
        <v>0</v>
      </c>
    </row>
    <row r="515" spans="1:7" x14ac:dyDescent="0.25">
      <c r="A515" s="343">
        <v>536004009</v>
      </c>
      <c r="B515" s="30">
        <f t="shared" si="7"/>
        <v>9</v>
      </c>
      <c r="C515" s="343" t="s">
        <v>35</v>
      </c>
      <c r="D515" s="347">
        <v>0</v>
      </c>
      <c r="E515" s="347">
        <v>44117919.399999999</v>
      </c>
      <c r="F515" s="347">
        <v>44117919.399999999</v>
      </c>
      <c r="G515" s="347">
        <v>0</v>
      </c>
    </row>
    <row r="516" spans="1:7" x14ac:dyDescent="0.25">
      <c r="A516" s="343">
        <v>536004011</v>
      </c>
      <c r="B516" s="30">
        <f t="shared" si="7"/>
        <v>9</v>
      </c>
      <c r="C516" s="343" t="s">
        <v>36</v>
      </c>
      <c r="D516" s="347">
        <v>0</v>
      </c>
      <c r="E516" s="347">
        <v>2445891394.5700002</v>
      </c>
      <c r="F516" s="347">
        <v>2445891394.5700002</v>
      </c>
      <c r="G516" s="347">
        <v>0</v>
      </c>
    </row>
    <row r="517" spans="1:7" x14ac:dyDescent="0.25">
      <c r="A517" s="343">
        <v>536005</v>
      </c>
      <c r="B517" s="30">
        <f t="shared" si="7"/>
        <v>6</v>
      </c>
      <c r="C517" s="343" t="s">
        <v>37</v>
      </c>
      <c r="D517" s="347">
        <v>0</v>
      </c>
      <c r="E517" s="347">
        <v>2070983.56</v>
      </c>
      <c r="F517" s="347">
        <v>2070983.56</v>
      </c>
      <c r="G517" s="347">
        <v>0</v>
      </c>
    </row>
    <row r="518" spans="1:7" x14ac:dyDescent="0.25">
      <c r="A518" s="343">
        <v>536005008</v>
      </c>
      <c r="B518" s="30">
        <f t="shared" si="7"/>
        <v>9</v>
      </c>
      <c r="C518" s="343" t="s">
        <v>38</v>
      </c>
      <c r="D518" s="347">
        <v>0</v>
      </c>
      <c r="E518" s="347">
        <v>2070983.56</v>
      </c>
      <c r="F518" s="347">
        <v>2070983.56</v>
      </c>
      <c r="G518" s="347">
        <v>0</v>
      </c>
    </row>
    <row r="519" spans="1:7" x14ac:dyDescent="0.25">
      <c r="A519" s="343">
        <v>536006</v>
      </c>
      <c r="B519" s="30">
        <f t="shared" si="7"/>
        <v>6</v>
      </c>
      <c r="C519" s="343" t="s">
        <v>39</v>
      </c>
      <c r="D519" s="347">
        <v>0</v>
      </c>
      <c r="E519" s="347">
        <v>246737961.49000001</v>
      </c>
      <c r="F519" s="347">
        <v>246737961.49000001</v>
      </c>
      <c r="G519" s="347">
        <v>0</v>
      </c>
    </row>
    <row r="520" spans="1:7" x14ac:dyDescent="0.25">
      <c r="A520" s="343">
        <v>536006001</v>
      </c>
      <c r="B520" s="30">
        <f t="shared" si="7"/>
        <v>9</v>
      </c>
      <c r="C520" s="343" t="s">
        <v>40</v>
      </c>
      <c r="D520" s="347">
        <v>0</v>
      </c>
      <c r="E520" s="347">
        <v>163604051.72999999</v>
      </c>
      <c r="F520" s="347">
        <v>163604051.72999999</v>
      </c>
      <c r="G520" s="347">
        <v>0</v>
      </c>
    </row>
    <row r="521" spans="1:7" x14ac:dyDescent="0.25">
      <c r="A521" s="343">
        <v>536006002</v>
      </c>
      <c r="B521" s="30">
        <f t="shared" si="7"/>
        <v>9</v>
      </c>
      <c r="C521" s="343" t="s">
        <v>41</v>
      </c>
      <c r="D521" s="347">
        <v>0</v>
      </c>
      <c r="E521" s="347">
        <v>82483317.719999999</v>
      </c>
      <c r="F521" s="347">
        <v>82483317.719999999</v>
      </c>
      <c r="G521" s="347">
        <v>0</v>
      </c>
    </row>
    <row r="522" spans="1:7" x14ac:dyDescent="0.25">
      <c r="A522" s="343">
        <v>536006004</v>
      </c>
      <c r="B522" s="30">
        <f t="shared" ref="B522:B585" si="8">LEN(A522)</f>
        <v>9</v>
      </c>
      <c r="C522" s="343" t="s">
        <v>52</v>
      </c>
      <c r="D522" s="347">
        <v>0</v>
      </c>
      <c r="E522" s="347">
        <v>650592.04</v>
      </c>
      <c r="F522" s="347">
        <v>650592.04</v>
      </c>
      <c r="G522" s="347">
        <v>0</v>
      </c>
    </row>
    <row r="523" spans="1:7" x14ac:dyDescent="0.25">
      <c r="A523" s="343">
        <v>536007</v>
      </c>
      <c r="B523" s="30">
        <f t="shared" si="8"/>
        <v>6</v>
      </c>
      <c r="C523" s="343" t="s">
        <v>42</v>
      </c>
      <c r="D523" s="347">
        <v>0</v>
      </c>
      <c r="E523" s="347">
        <v>1461301761.22</v>
      </c>
      <c r="F523" s="347">
        <v>1461301761.22</v>
      </c>
      <c r="G523" s="347">
        <v>0</v>
      </c>
    </row>
    <row r="524" spans="1:7" x14ac:dyDescent="0.25">
      <c r="A524" s="343">
        <v>536007001</v>
      </c>
      <c r="B524" s="30">
        <f t="shared" si="8"/>
        <v>9</v>
      </c>
      <c r="C524" s="343" t="s">
        <v>43</v>
      </c>
      <c r="D524" s="347">
        <v>0</v>
      </c>
      <c r="E524" s="347">
        <v>613167915.76999998</v>
      </c>
      <c r="F524" s="347">
        <v>613167915.76999998</v>
      </c>
      <c r="G524" s="347">
        <v>0</v>
      </c>
    </row>
    <row r="525" spans="1:7" x14ac:dyDescent="0.25">
      <c r="A525" s="343">
        <v>536007002</v>
      </c>
      <c r="B525" s="30">
        <f t="shared" si="8"/>
        <v>9</v>
      </c>
      <c r="C525" s="343" t="s">
        <v>44</v>
      </c>
      <c r="D525" s="347">
        <v>0</v>
      </c>
      <c r="E525" s="347">
        <v>832483501.12</v>
      </c>
      <c r="F525" s="347">
        <v>832483501.12</v>
      </c>
      <c r="G525" s="347">
        <v>0</v>
      </c>
    </row>
    <row r="526" spans="1:7" x14ac:dyDescent="0.25">
      <c r="A526" s="343">
        <v>536007003</v>
      </c>
      <c r="B526" s="30">
        <f t="shared" si="8"/>
        <v>9</v>
      </c>
      <c r="C526" s="343" t="s">
        <v>45</v>
      </c>
      <c r="D526" s="347">
        <v>0</v>
      </c>
      <c r="E526" s="347">
        <v>10724289.73</v>
      </c>
      <c r="F526" s="347">
        <v>10724289.73</v>
      </c>
      <c r="G526" s="347">
        <v>0</v>
      </c>
    </row>
    <row r="527" spans="1:7" x14ac:dyDescent="0.25">
      <c r="A527" s="343">
        <v>536007007</v>
      </c>
      <c r="B527" s="30">
        <f t="shared" si="8"/>
        <v>9</v>
      </c>
      <c r="C527" s="343" t="s">
        <v>46</v>
      </c>
      <c r="D527" s="347">
        <v>0</v>
      </c>
      <c r="E527" s="347">
        <v>4926054.5999999996</v>
      </c>
      <c r="F527" s="347">
        <v>4926054.5999999996</v>
      </c>
      <c r="G527" s="347">
        <v>0</v>
      </c>
    </row>
    <row r="528" spans="1:7" x14ac:dyDescent="0.25">
      <c r="A528" s="343">
        <v>536008</v>
      </c>
      <c r="B528" s="30">
        <f t="shared" si="8"/>
        <v>6</v>
      </c>
      <c r="C528" s="343" t="s">
        <v>47</v>
      </c>
      <c r="D528" s="347">
        <v>0</v>
      </c>
      <c r="E528" s="347">
        <v>66574486.200000003</v>
      </c>
      <c r="F528" s="347">
        <v>66574486.200000003</v>
      </c>
      <c r="G528" s="347">
        <v>0</v>
      </c>
    </row>
    <row r="529" spans="1:7" x14ac:dyDescent="0.25">
      <c r="A529" s="343">
        <v>536008002</v>
      </c>
      <c r="B529" s="30">
        <f t="shared" si="8"/>
        <v>9</v>
      </c>
      <c r="C529" s="343" t="s">
        <v>48</v>
      </c>
      <c r="D529" s="347">
        <v>0</v>
      </c>
      <c r="E529" s="347">
        <v>58129695.960000001</v>
      </c>
      <c r="F529" s="347">
        <v>58129695.960000001</v>
      </c>
      <c r="G529" s="347">
        <v>0</v>
      </c>
    </row>
    <row r="530" spans="1:7" x14ac:dyDescent="0.25">
      <c r="A530" s="343">
        <v>536008006</v>
      </c>
      <c r="B530" s="30">
        <f t="shared" si="8"/>
        <v>9</v>
      </c>
      <c r="C530" s="343" t="s">
        <v>65</v>
      </c>
      <c r="D530" s="347">
        <v>0</v>
      </c>
      <c r="E530" s="347">
        <v>8444790.2400000002</v>
      </c>
      <c r="F530" s="347">
        <v>8444790.2400000002</v>
      </c>
      <c r="G530" s="347">
        <v>0</v>
      </c>
    </row>
    <row r="531" spans="1:7" x14ac:dyDescent="0.25">
      <c r="A531" s="343">
        <v>536009</v>
      </c>
      <c r="B531" s="30">
        <f t="shared" si="8"/>
        <v>6</v>
      </c>
      <c r="C531" s="343" t="s">
        <v>53</v>
      </c>
      <c r="D531" s="347">
        <v>0</v>
      </c>
      <c r="E531" s="347">
        <v>1100436.6000000001</v>
      </c>
      <c r="F531" s="347">
        <v>1100436.6000000001</v>
      </c>
      <c r="G531" s="347">
        <v>0</v>
      </c>
    </row>
    <row r="532" spans="1:7" x14ac:dyDescent="0.25">
      <c r="A532" s="343">
        <v>536009002</v>
      </c>
      <c r="B532" s="30">
        <f t="shared" si="8"/>
        <v>9</v>
      </c>
      <c r="C532" s="343" t="s">
        <v>54</v>
      </c>
      <c r="D532" s="347">
        <v>0</v>
      </c>
      <c r="E532" s="347">
        <v>1100436.6000000001</v>
      </c>
      <c r="F532" s="347">
        <v>1100436.6000000001</v>
      </c>
      <c r="G532" s="347">
        <v>0</v>
      </c>
    </row>
    <row r="533" spans="1:7" x14ac:dyDescent="0.25">
      <c r="A533" s="343">
        <v>536013</v>
      </c>
      <c r="B533" s="30">
        <f t="shared" si="8"/>
        <v>6</v>
      </c>
      <c r="C533" s="343" t="s">
        <v>74</v>
      </c>
      <c r="D533" s="347">
        <v>0</v>
      </c>
      <c r="E533" s="347">
        <v>79115680.5</v>
      </c>
      <c r="F533" s="347">
        <v>79115680.5</v>
      </c>
      <c r="G533" s="347">
        <v>0</v>
      </c>
    </row>
    <row r="534" spans="1:7" x14ac:dyDescent="0.25">
      <c r="A534" s="343">
        <v>536013002</v>
      </c>
      <c r="B534" s="30">
        <f t="shared" si="8"/>
        <v>9</v>
      </c>
      <c r="C534" s="343" t="s">
        <v>37</v>
      </c>
      <c r="D534" s="347">
        <v>0</v>
      </c>
      <c r="E534" s="347">
        <v>23586488.530000001</v>
      </c>
      <c r="F534" s="347">
        <v>23586488.530000001</v>
      </c>
      <c r="G534" s="347">
        <v>0</v>
      </c>
    </row>
    <row r="535" spans="1:7" x14ac:dyDescent="0.25">
      <c r="A535" s="343">
        <v>536013003</v>
      </c>
      <c r="B535" s="30">
        <f t="shared" si="8"/>
        <v>9</v>
      </c>
      <c r="C535" s="343" t="s">
        <v>39</v>
      </c>
      <c r="D535" s="347">
        <v>0</v>
      </c>
      <c r="E535" s="347">
        <v>1691620.66</v>
      </c>
      <c r="F535" s="347">
        <v>1691620.66</v>
      </c>
      <c r="G535" s="347">
        <v>0</v>
      </c>
    </row>
    <row r="536" spans="1:7" x14ac:dyDescent="0.25">
      <c r="A536" s="343">
        <v>536013004</v>
      </c>
      <c r="B536" s="30">
        <f t="shared" si="8"/>
        <v>9</v>
      </c>
      <c r="C536" s="343" t="s">
        <v>42</v>
      </c>
      <c r="D536" s="347">
        <v>0</v>
      </c>
      <c r="E536" s="347">
        <v>53837571.310000002</v>
      </c>
      <c r="F536" s="347">
        <v>53837571.310000002</v>
      </c>
      <c r="G536" s="347">
        <v>0</v>
      </c>
    </row>
    <row r="537" spans="1:7" x14ac:dyDescent="0.25">
      <c r="A537" s="343">
        <v>536015</v>
      </c>
      <c r="B537" s="30">
        <f t="shared" si="8"/>
        <v>6</v>
      </c>
      <c r="C537" s="343" t="s">
        <v>81</v>
      </c>
      <c r="D537" s="347">
        <v>0</v>
      </c>
      <c r="E537" s="347">
        <v>337650448.00999999</v>
      </c>
      <c r="F537" s="347">
        <v>337650448.00999999</v>
      </c>
      <c r="G537" s="347">
        <v>0</v>
      </c>
    </row>
    <row r="538" spans="1:7" x14ac:dyDescent="0.25">
      <c r="A538" s="343">
        <v>536015003</v>
      </c>
      <c r="B538" s="30">
        <f t="shared" si="8"/>
        <v>9</v>
      </c>
      <c r="C538" s="343" t="s">
        <v>71</v>
      </c>
      <c r="D538" s="347">
        <v>0</v>
      </c>
      <c r="E538" s="347">
        <v>308114.64</v>
      </c>
      <c r="F538" s="347">
        <v>308114.64</v>
      </c>
      <c r="G538" s="347">
        <v>0</v>
      </c>
    </row>
    <row r="539" spans="1:7" x14ac:dyDescent="0.25">
      <c r="A539" s="343">
        <v>536015005</v>
      </c>
      <c r="B539" s="30">
        <f t="shared" si="8"/>
        <v>9</v>
      </c>
      <c r="C539" s="343" t="s">
        <v>72</v>
      </c>
      <c r="D539" s="347">
        <v>0</v>
      </c>
      <c r="E539" s="347">
        <v>1056602.6000000001</v>
      </c>
      <c r="F539" s="347">
        <v>1056602.6000000001</v>
      </c>
      <c r="G539" s="347">
        <v>0</v>
      </c>
    </row>
    <row r="540" spans="1:7" x14ac:dyDescent="0.25">
      <c r="A540" s="343">
        <v>536015006</v>
      </c>
      <c r="B540" s="30">
        <f t="shared" si="8"/>
        <v>9</v>
      </c>
      <c r="C540" s="343" t="s">
        <v>34</v>
      </c>
      <c r="D540" s="347">
        <v>0</v>
      </c>
      <c r="E540" s="347">
        <v>77285019.969999999</v>
      </c>
      <c r="F540" s="347">
        <v>77285019.969999999</v>
      </c>
      <c r="G540" s="347">
        <v>0</v>
      </c>
    </row>
    <row r="541" spans="1:7" x14ac:dyDescent="0.25">
      <c r="A541" s="343">
        <v>536015007</v>
      </c>
      <c r="B541" s="30">
        <f t="shared" si="8"/>
        <v>9</v>
      </c>
      <c r="C541" s="343" t="s">
        <v>37</v>
      </c>
      <c r="D541" s="347">
        <v>0</v>
      </c>
      <c r="E541" s="347">
        <v>237301.72</v>
      </c>
      <c r="F541" s="347">
        <v>237301.72</v>
      </c>
      <c r="G541" s="347">
        <v>0</v>
      </c>
    </row>
    <row r="542" spans="1:7" x14ac:dyDescent="0.25">
      <c r="A542" s="343">
        <v>536015008</v>
      </c>
      <c r="B542" s="30">
        <f t="shared" si="8"/>
        <v>9</v>
      </c>
      <c r="C542" s="343" t="s">
        <v>39</v>
      </c>
      <c r="D542" s="347">
        <v>0</v>
      </c>
      <c r="E542" s="347">
        <v>17558641.09</v>
      </c>
      <c r="F542" s="347">
        <v>17558641.09</v>
      </c>
      <c r="G542" s="347">
        <v>0</v>
      </c>
    </row>
    <row r="543" spans="1:7" x14ac:dyDescent="0.25">
      <c r="A543" s="343">
        <v>536015009</v>
      </c>
      <c r="B543" s="30">
        <f t="shared" si="8"/>
        <v>9</v>
      </c>
      <c r="C543" s="343" t="s">
        <v>42</v>
      </c>
      <c r="D543" s="347">
        <v>0</v>
      </c>
      <c r="E543" s="347">
        <v>189635867.28999999</v>
      </c>
      <c r="F543" s="347">
        <v>189635867.28999999</v>
      </c>
      <c r="G543" s="347">
        <v>0</v>
      </c>
    </row>
    <row r="544" spans="1:7" x14ac:dyDescent="0.25">
      <c r="A544" s="343">
        <v>536015010</v>
      </c>
      <c r="B544" s="30">
        <f t="shared" si="8"/>
        <v>9</v>
      </c>
      <c r="C544" s="343" t="s">
        <v>47</v>
      </c>
      <c r="D544" s="347">
        <v>0</v>
      </c>
      <c r="E544" s="347">
        <v>51568900.700000003</v>
      </c>
      <c r="F544" s="347">
        <v>51568900.700000003</v>
      </c>
      <c r="G544" s="347">
        <v>0</v>
      </c>
    </row>
    <row r="545" spans="1:7" x14ac:dyDescent="0.25">
      <c r="A545" s="343">
        <v>5366</v>
      </c>
      <c r="B545" s="30">
        <f t="shared" si="8"/>
        <v>4</v>
      </c>
      <c r="C545" s="343" t="s">
        <v>230</v>
      </c>
      <c r="D545" s="347">
        <v>0</v>
      </c>
      <c r="E545" s="347">
        <v>5129471874.29</v>
      </c>
      <c r="F545" s="347">
        <v>5129471874.29</v>
      </c>
      <c r="G545" s="347">
        <v>0</v>
      </c>
    </row>
    <row r="546" spans="1:7" x14ac:dyDescent="0.25">
      <c r="A546" s="343">
        <v>536605</v>
      </c>
      <c r="B546" s="30">
        <f t="shared" si="8"/>
        <v>6</v>
      </c>
      <c r="C546" s="343" t="s">
        <v>90</v>
      </c>
      <c r="D546" s="347">
        <v>0</v>
      </c>
      <c r="E546" s="347">
        <v>5129471874.29</v>
      </c>
      <c r="F546" s="347">
        <v>5129471874.29</v>
      </c>
      <c r="G546" s="347">
        <v>0</v>
      </c>
    </row>
    <row r="547" spans="1:7" x14ac:dyDescent="0.25">
      <c r="A547" s="343">
        <v>536605001</v>
      </c>
      <c r="B547" s="30">
        <f t="shared" si="8"/>
        <v>9</v>
      </c>
      <c r="C547" s="343" t="s">
        <v>90</v>
      </c>
      <c r="D547" s="347">
        <v>0</v>
      </c>
      <c r="E547" s="347">
        <v>5129471874.29</v>
      </c>
      <c r="F547" s="347">
        <v>5129471874.29</v>
      </c>
      <c r="G547" s="347">
        <v>0</v>
      </c>
    </row>
    <row r="548" spans="1:7" x14ac:dyDescent="0.25">
      <c r="A548" s="343">
        <v>5368</v>
      </c>
      <c r="B548" s="30">
        <f t="shared" si="8"/>
        <v>4</v>
      </c>
      <c r="C548" s="343" t="s">
        <v>410</v>
      </c>
      <c r="D548" s="347">
        <v>0</v>
      </c>
      <c r="E548" s="347">
        <v>147603614.50999999</v>
      </c>
      <c r="F548" s="347">
        <v>147603614.50999999</v>
      </c>
      <c r="G548" s="347">
        <v>0</v>
      </c>
    </row>
    <row r="549" spans="1:7" x14ac:dyDescent="0.25">
      <c r="A549" s="343">
        <v>536803</v>
      </c>
      <c r="B549" s="30">
        <f t="shared" si="8"/>
        <v>6</v>
      </c>
      <c r="C549" s="343" t="s">
        <v>174</v>
      </c>
      <c r="D549" s="347">
        <v>0</v>
      </c>
      <c r="E549" s="347">
        <v>147603614.50999999</v>
      </c>
      <c r="F549" s="347">
        <v>147603614.50999999</v>
      </c>
      <c r="G549" s="347">
        <v>0</v>
      </c>
    </row>
    <row r="550" spans="1:7" x14ac:dyDescent="0.25">
      <c r="A550" s="343">
        <v>536803001</v>
      </c>
      <c r="B550" s="30">
        <f t="shared" si="8"/>
        <v>9</v>
      </c>
      <c r="C550" s="343" t="s">
        <v>174</v>
      </c>
      <c r="D550" s="347">
        <v>0</v>
      </c>
      <c r="E550" s="347">
        <v>147603614.50999999</v>
      </c>
      <c r="F550" s="347">
        <v>147603614.50999999</v>
      </c>
      <c r="G550" s="347">
        <v>0</v>
      </c>
    </row>
    <row r="551" spans="1:7" x14ac:dyDescent="0.25">
      <c r="A551" s="343">
        <v>57</v>
      </c>
      <c r="B551" s="30">
        <f t="shared" si="8"/>
        <v>2</v>
      </c>
      <c r="C551" s="343" t="s">
        <v>196</v>
      </c>
      <c r="D551" s="347">
        <v>0</v>
      </c>
      <c r="E551" s="347">
        <v>655277101.75999999</v>
      </c>
      <c r="F551" s="347">
        <v>655277101.75999999</v>
      </c>
      <c r="G551" s="347">
        <v>0</v>
      </c>
    </row>
    <row r="552" spans="1:7" x14ac:dyDescent="0.25">
      <c r="A552" s="343">
        <v>5720</v>
      </c>
      <c r="B552" s="30">
        <f t="shared" si="8"/>
        <v>4</v>
      </c>
      <c r="C552" s="343" t="s">
        <v>231</v>
      </c>
      <c r="D552" s="347">
        <v>0</v>
      </c>
      <c r="E552" s="347">
        <v>655277101.75999999</v>
      </c>
      <c r="F552" s="347">
        <v>655277101.75999999</v>
      </c>
      <c r="G552" s="347">
        <v>0</v>
      </c>
    </row>
    <row r="553" spans="1:7" x14ac:dyDescent="0.25">
      <c r="A553" s="343">
        <v>572080</v>
      </c>
      <c r="B553" s="30">
        <f t="shared" si="8"/>
        <v>6</v>
      </c>
      <c r="C553" s="343" t="s">
        <v>232</v>
      </c>
      <c r="D553" s="347">
        <v>0</v>
      </c>
      <c r="E553" s="347">
        <v>655277101.75999999</v>
      </c>
      <c r="F553" s="347">
        <v>655277101.75999999</v>
      </c>
      <c r="G553" s="347">
        <v>0</v>
      </c>
    </row>
    <row r="554" spans="1:7" x14ac:dyDescent="0.25">
      <c r="A554" s="343">
        <v>58</v>
      </c>
      <c r="B554" s="30">
        <f t="shared" si="8"/>
        <v>2</v>
      </c>
      <c r="C554" s="343" t="s">
        <v>234</v>
      </c>
      <c r="D554" s="347">
        <v>0</v>
      </c>
      <c r="E554" s="347">
        <v>847339594.87</v>
      </c>
      <c r="F554" s="347">
        <v>847339594.87</v>
      </c>
      <c r="G554" s="347">
        <v>0</v>
      </c>
    </row>
    <row r="555" spans="1:7" x14ac:dyDescent="0.25">
      <c r="A555" s="343">
        <v>5802</v>
      </c>
      <c r="B555" s="30">
        <f t="shared" si="8"/>
        <v>4</v>
      </c>
      <c r="C555" s="343" t="s">
        <v>478</v>
      </c>
      <c r="D555" s="347">
        <v>0</v>
      </c>
      <c r="E555" s="347">
        <v>26537</v>
      </c>
      <c r="F555" s="347">
        <v>26537</v>
      </c>
      <c r="G555" s="347">
        <v>0</v>
      </c>
    </row>
    <row r="556" spans="1:7" x14ac:dyDescent="0.25">
      <c r="A556" s="343">
        <v>580240</v>
      </c>
      <c r="B556" s="30">
        <f t="shared" si="8"/>
        <v>6</v>
      </c>
      <c r="C556" s="343" t="s">
        <v>479</v>
      </c>
      <c r="D556" s="347">
        <v>0</v>
      </c>
      <c r="E556" s="347">
        <v>26537</v>
      </c>
      <c r="F556" s="347">
        <v>26537</v>
      </c>
      <c r="G556" s="347">
        <v>0</v>
      </c>
    </row>
    <row r="557" spans="1:7" x14ac:dyDescent="0.25">
      <c r="A557" s="343">
        <v>580240001</v>
      </c>
      <c r="B557" s="30">
        <f t="shared" si="8"/>
        <v>9</v>
      </c>
      <c r="C557" s="343" t="s">
        <v>479</v>
      </c>
      <c r="D557" s="347">
        <v>0</v>
      </c>
      <c r="E557" s="347">
        <v>26537</v>
      </c>
      <c r="F557" s="347">
        <v>26537</v>
      </c>
      <c r="G557" s="347">
        <v>0</v>
      </c>
    </row>
    <row r="558" spans="1:7" x14ac:dyDescent="0.25">
      <c r="A558" s="343">
        <v>5890</v>
      </c>
      <c r="B558" s="30">
        <f t="shared" si="8"/>
        <v>4</v>
      </c>
      <c r="C558" s="343" t="s">
        <v>235</v>
      </c>
      <c r="D558" s="347">
        <v>0</v>
      </c>
      <c r="E558" s="347">
        <v>847313057.87</v>
      </c>
      <c r="F558" s="347">
        <v>847313057.87</v>
      </c>
      <c r="G558" s="347">
        <v>0</v>
      </c>
    </row>
    <row r="559" spans="1:7" x14ac:dyDescent="0.25">
      <c r="A559" s="343">
        <v>589017</v>
      </c>
      <c r="B559" s="30">
        <f t="shared" si="8"/>
        <v>6</v>
      </c>
      <c r="C559" s="343" t="s">
        <v>409</v>
      </c>
      <c r="D559" s="347">
        <v>0</v>
      </c>
      <c r="E559" s="347">
        <v>274965136.19</v>
      </c>
      <c r="F559" s="347">
        <v>274965136.19</v>
      </c>
      <c r="G559" s="347">
        <v>0</v>
      </c>
    </row>
    <row r="560" spans="1:7" x14ac:dyDescent="0.25">
      <c r="A560" s="343">
        <v>589017001</v>
      </c>
      <c r="B560" s="30">
        <f t="shared" si="8"/>
        <v>9</v>
      </c>
      <c r="C560" s="343" t="s">
        <v>409</v>
      </c>
      <c r="D560" s="347">
        <v>0</v>
      </c>
      <c r="E560" s="347">
        <v>274965136.19</v>
      </c>
      <c r="F560" s="347">
        <v>274965136.19</v>
      </c>
      <c r="G560" s="347">
        <v>0</v>
      </c>
    </row>
    <row r="561" spans="1:7" x14ac:dyDescent="0.25">
      <c r="A561" s="343">
        <v>589019</v>
      </c>
      <c r="B561" s="30">
        <f t="shared" si="8"/>
        <v>6</v>
      </c>
      <c r="C561" s="343" t="s">
        <v>411</v>
      </c>
      <c r="D561" s="347">
        <v>0</v>
      </c>
      <c r="E561" s="347">
        <v>3903200</v>
      </c>
      <c r="F561" s="347">
        <v>3903200</v>
      </c>
      <c r="G561" s="347">
        <v>0</v>
      </c>
    </row>
    <row r="562" spans="1:7" x14ac:dyDescent="0.25">
      <c r="A562" s="343">
        <v>589019010</v>
      </c>
      <c r="B562" s="30">
        <f t="shared" si="8"/>
        <v>9</v>
      </c>
      <c r="C562" s="343" t="s">
        <v>480</v>
      </c>
      <c r="D562" s="347">
        <v>0</v>
      </c>
      <c r="E562" s="347">
        <v>3903200</v>
      </c>
      <c r="F562" s="347">
        <v>3903200</v>
      </c>
      <c r="G562" s="347">
        <v>0</v>
      </c>
    </row>
    <row r="563" spans="1:7" x14ac:dyDescent="0.25">
      <c r="A563" s="343">
        <v>589023</v>
      </c>
      <c r="B563" s="30">
        <f t="shared" si="8"/>
        <v>6</v>
      </c>
      <c r="C563" s="343" t="s">
        <v>405</v>
      </c>
      <c r="D563" s="347">
        <v>0</v>
      </c>
      <c r="E563" s="347">
        <v>568424111.5</v>
      </c>
      <c r="F563" s="347">
        <v>568424111.5</v>
      </c>
      <c r="G563" s="347">
        <v>0</v>
      </c>
    </row>
    <row r="564" spans="1:7" x14ac:dyDescent="0.25">
      <c r="A564" s="343">
        <v>589023001</v>
      </c>
      <c r="B564" s="30">
        <f t="shared" si="8"/>
        <v>9</v>
      </c>
      <c r="C564" s="343" t="s">
        <v>405</v>
      </c>
      <c r="D564" s="347">
        <v>0</v>
      </c>
      <c r="E564" s="347">
        <v>568424111.5</v>
      </c>
      <c r="F564" s="347">
        <v>568424111.5</v>
      </c>
      <c r="G564" s="347">
        <v>0</v>
      </c>
    </row>
    <row r="565" spans="1:7" x14ac:dyDescent="0.25">
      <c r="A565" s="343">
        <v>589090</v>
      </c>
      <c r="B565" s="30">
        <f t="shared" si="8"/>
        <v>6</v>
      </c>
      <c r="C565" s="343" t="s">
        <v>236</v>
      </c>
      <c r="D565" s="347">
        <v>0</v>
      </c>
      <c r="E565" s="347">
        <v>20610.18</v>
      </c>
      <c r="F565" s="347">
        <v>20610.18</v>
      </c>
      <c r="G565" s="347">
        <v>0</v>
      </c>
    </row>
    <row r="566" spans="1:7" x14ac:dyDescent="0.25">
      <c r="A566" s="343">
        <v>589090001</v>
      </c>
      <c r="B566" s="30">
        <f t="shared" si="8"/>
        <v>9</v>
      </c>
      <c r="C566" s="343" t="s">
        <v>236</v>
      </c>
      <c r="D566" s="347">
        <v>0</v>
      </c>
      <c r="E566" s="347">
        <v>0.19</v>
      </c>
      <c r="F566" s="347">
        <v>0.19</v>
      </c>
      <c r="G566" s="347">
        <v>0</v>
      </c>
    </row>
    <row r="567" spans="1:7" x14ac:dyDescent="0.25">
      <c r="A567" s="343">
        <v>589090002</v>
      </c>
      <c r="B567" s="30">
        <f t="shared" si="8"/>
        <v>9</v>
      </c>
      <c r="C567" s="343" t="s">
        <v>206</v>
      </c>
      <c r="D567" s="347">
        <v>0</v>
      </c>
      <c r="E567" s="347">
        <v>20609.990000000002</v>
      </c>
      <c r="F567" s="347">
        <v>20609.990000000002</v>
      </c>
      <c r="G567" s="347">
        <v>0</v>
      </c>
    </row>
    <row r="568" spans="1:7" x14ac:dyDescent="0.25">
      <c r="A568" s="343">
        <v>59</v>
      </c>
      <c r="B568" s="30">
        <f t="shared" si="8"/>
        <v>2</v>
      </c>
      <c r="C568" s="343" t="s">
        <v>495</v>
      </c>
      <c r="D568" s="347">
        <v>0</v>
      </c>
      <c r="E568" s="347">
        <v>508605956879.04999</v>
      </c>
      <c r="F568" s="347">
        <v>508605956879.04999</v>
      </c>
      <c r="G568" s="347">
        <v>0</v>
      </c>
    </row>
    <row r="569" spans="1:7" x14ac:dyDescent="0.25">
      <c r="A569" s="343">
        <v>5905</v>
      </c>
      <c r="B569" s="30">
        <f t="shared" si="8"/>
        <v>4</v>
      </c>
      <c r="C569" s="343" t="s">
        <v>495</v>
      </c>
      <c r="D569" s="347">
        <v>0</v>
      </c>
      <c r="E569" s="347">
        <v>508605956879.04999</v>
      </c>
      <c r="F569" s="347">
        <v>508605956879.04999</v>
      </c>
      <c r="G569" s="347">
        <v>0</v>
      </c>
    </row>
    <row r="570" spans="1:7" x14ac:dyDescent="0.25">
      <c r="A570" s="343">
        <v>590501</v>
      </c>
      <c r="B570" s="30">
        <f t="shared" si="8"/>
        <v>6</v>
      </c>
      <c r="C570" s="343" t="s">
        <v>494</v>
      </c>
      <c r="D570" s="347">
        <v>0</v>
      </c>
      <c r="E570" s="347">
        <v>508605956879.04999</v>
      </c>
      <c r="F570" s="347">
        <v>508605956879.04999</v>
      </c>
      <c r="G570" s="347">
        <v>0</v>
      </c>
    </row>
    <row r="571" spans="1:7" x14ac:dyDescent="0.25">
      <c r="A571" s="343" t="s">
        <v>237</v>
      </c>
      <c r="B571" s="30">
        <f t="shared" si="8"/>
        <v>1</v>
      </c>
      <c r="C571" s="343" t="s">
        <v>238</v>
      </c>
      <c r="D571" s="347">
        <v>0</v>
      </c>
      <c r="E571" s="347">
        <v>2083713417.04</v>
      </c>
      <c r="F571" s="347">
        <v>2083713417.04</v>
      </c>
      <c r="G571" s="347">
        <v>0</v>
      </c>
    </row>
    <row r="572" spans="1:7" x14ac:dyDescent="0.25">
      <c r="A572" s="343">
        <v>83</v>
      </c>
      <c r="B572" s="30">
        <f t="shared" si="8"/>
        <v>2</v>
      </c>
      <c r="C572" s="343" t="s">
        <v>240</v>
      </c>
      <c r="D572" s="347">
        <v>15144638224.27</v>
      </c>
      <c r="E572" s="347">
        <v>932482121</v>
      </c>
      <c r="F572" s="347">
        <v>1151231296.04</v>
      </c>
      <c r="G572" s="347">
        <v>14925889049.23</v>
      </c>
    </row>
    <row r="573" spans="1:7" x14ac:dyDescent="0.25">
      <c r="A573" s="343">
        <v>8315</v>
      </c>
      <c r="B573" s="30">
        <f t="shared" si="8"/>
        <v>4</v>
      </c>
      <c r="C573" s="343" t="s">
        <v>241</v>
      </c>
      <c r="D573" s="347">
        <v>9795324499.4300003</v>
      </c>
      <c r="E573" s="347">
        <v>0</v>
      </c>
      <c r="F573" s="347">
        <v>0</v>
      </c>
      <c r="G573" s="347">
        <v>9795324499.4300003</v>
      </c>
    </row>
    <row r="574" spans="1:7" x14ac:dyDescent="0.25">
      <c r="A574" s="343">
        <v>831510</v>
      </c>
      <c r="B574" s="30">
        <f t="shared" si="8"/>
        <v>6</v>
      </c>
      <c r="C574" s="343" t="s">
        <v>189</v>
      </c>
      <c r="D574" s="347">
        <v>9795324499.4300003</v>
      </c>
      <c r="E574" s="347">
        <v>0</v>
      </c>
      <c r="F574" s="347">
        <v>0</v>
      </c>
      <c r="G574" s="347">
        <v>9795324499.4300003</v>
      </c>
    </row>
    <row r="575" spans="1:7" x14ac:dyDescent="0.25">
      <c r="A575" s="343">
        <v>831510001</v>
      </c>
      <c r="B575" s="30">
        <f t="shared" si="8"/>
        <v>9</v>
      </c>
      <c r="C575" s="343" t="s">
        <v>189</v>
      </c>
      <c r="D575" s="347">
        <v>9795324499.4300003</v>
      </c>
      <c r="E575" s="347">
        <v>0</v>
      </c>
      <c r="F575" s="347">
        <v>0</v>
      </c>
      <c r="G575" s="347">
        <v>9795324499.4300003</v>
      </c>
    </row>
    <row r="576" spans="1:7" x14ac:dyDescent="0.25">
      <c r="A576" s="343">
        <v>8347</v>
      </c>
      <c r="B576" s="30">
        <f t="shared" si="8"/>
        <v>4</v>
      </c>
      <c r="C576" s="343" t="s">
        <v>242</v>
      </c>
      <c r="D576" s="347">
        <v>170701388.38999999</v>
      </c>
      <c r="E576" s="347">
        <v>0</v>
      </c>
      <c r="F576" s="347">
        <v>0</v>
      </c>
      <c r="G576" s="347">
        <v>170701388.38999999</v>
      </c>
    </row>
    <row r="577" spans="1:7" x14ac:dyDescent="0.25">
      <c r="A577" s="343">
        <v>834704</v>
      </c>
      <c r="B577" s="30">
        <f t="shared" si="8"/>
        <v>6</v>
      </c>
      <c r="C577" s="343" t="s">
        <v>189</v>
      </c>
      <c r="D577" s="347">
        <v>170701388.38999999</v>
      </c>
      <c r="E577" s="347">
        <v>0</v>
      </c>
      <c r="F577" s="347">
        <v>0</v>
      </c>
      <c r="G577" s="347">
        <v>170701388.38999999</v>
      </c>
    </row>
    <row r="578" spans="1:7" x14ac:dyDescent="0.25">
      <c r="A578" s="343">
        <v>834704001</v>
      </c>
      <c r="B578" s="30">
        <f t="shared" si="8"/>
        <v>9</v>
      </c>
      <c r="C578" s="343" t="s">
        <v>189</v>
      </c>
      <c r="D578" s="347">
        <v>170701388.38999999</v>
      </c>
      <c r="E578" s="347">
        <v>0</v>
      </c>
      <c r="F578" s="347">
        <v>0</v>
      </c>
      <c r="G578" s="347">
        <v>170701388.38999999</v>
      </c>
    </row>
    <row r="579" spans="1:7" x14ac:dyDescent="0.25">
      <c r="A579" s="343">
        <v>8361</v>
      </c>
      <c r="B579" s="30">
        <f t="shared" si="8"/>
        <v>4</v>
      </c>
      <c r="C579" s="343" t="s">
        <v>243</v>
      </c>
      <c r="D579" s="347">
        <v>4045371254.1599998</v>
      </c>
      <c r="E579" s="347">
        <v>0</v>
      </c>
      <c r="F579" s="347">
        <v>0</v>
      </c>
      <c r="G579" s="347">
        <v>4045371254.1599998</v>
      </c>
    </row>
    <row r="580" spans="1:7" x14ac:dyDescent="0.25">
      <c r="A580" s="343">
        <v>836101</v>
      </c>
      <c r="B580" s="30">
        <f t="shared" si="8"/>
        <v>6</v>
      </c>
      <c r="C580" s="343" t="s">
        <v>244</v>
      </c>
      <c r="D580" s="347">
        <v>4045371254.1599998</v>
      </c>
      <c r="E580" s="347">
        <v>0</v>
      </c>
      <c r="F580" s="347">
        <v>0</v>
      </c>
      <c r="G580" s="347">
        <v>4045371254.1599998</v>
      </c>
    </row>
    <row r="581" spans="1:7" x14ac:dyDescent="0.25">
      <c r="A581" s="343">
        <v>836101001</v>
      </c>
      <c r="B581" s="30">
        <f t="shared" si="8"/>
        <v>9</v>
      </c>
      <c r="C581" s="343" t="s">
        <v>244</v>
      </c>
      <c r="D581" s="347">
        <v>4045371254.1599998</v>
      </c>
      <c r="E581" s="347">
        <v>0</v>
      </c>
      <c r="F581" s="347">
        <v>0</v>
      </c>
      <c r="G581" s="347">
        <v>4045371254.1599998</v>
      </c>
    </row>
    <row r="582" spans="1:7" x14ac:dyDescent="0.25">
      <c r="A582" s="343">
        <v>8374</v>
      </c>
      <c r="B582" s="30">
        <f t="shared" si="8"/>
        <v>4</v>
      </c>
      <c r="C582" s="343" t="s">
        <v>460</v>
      </c>
      <c r="D582" s="347">
        <v>1039499521.29</v>
      </c>
      <c r="E582" s="347">
        <v>932482121</v>
      </c>
      <c r="F582" s="347">
        <v>1151231296.04</v>
      </c>
      <c r="G582" s="347">
        <v>820750346.25</v>
      </c>
    </row>
    <row r="583" spans="1:7" x14ac:dyDescent="0.25">
      <c r="A583" s="343">
        <v>837490</v>
      </c>
      <c r="B583" s="30">
        <f t="shared" si="8"/>
        <v>6</v>
      </c>
      <c r="C583" s="343" t="s">
        <v>459</v>
      </c>
      <c r="D583" s="347">
        <v>1039499521.29</v>
      </c>
      <c r="E583" s="347">
        <v>932482121</v>
      </c>
      <c r="F583" s="347">
        <v>1151231296.04</v>
      </c>
      <c r="G583" s="347">
        <v>820750346.25</v>
      </c>
    </row>
    <row r="584" spans="1:7" x14ac:dyDescent="0.25">
      <c r="A584" s="343">
        <v>837490001</v>
      </c>
      <c r="B584" s="30">
        <f t="shared" si="8"/>
        <v>9</v>
      </c>
      <c r="C584" s="343" t="s">
        <v>459</v>
      </c>
      <c r="D584" s="347">
        <v>1039499521.29</v>
      </c>
      <c r="E584" s="347">
        <v>932482121</v>
      </c>
      <c r="F584" s="347">
        <v>1151231296.04</v>
      </c>
      <c r="G584" s="347">
        <v>820750346.25</v>
      </c>
    </row>
    <row r="585" spans="1:7" x14ac:dyDescent="0.25">
      <c r="A585" s="343">
        <v>8390</v>
      </c>
      <c r="B585" s="30">
        <f t="shared" si="8"/>
        <v>4</v>
      </c>
      <c r="C585" s="343" t="s">
        <v>398</v>
      </c>
      <c r="D585" s="347">
        <v>93741561</v>
      </c>
      <c r="E585" s="347">
        <v>0</v>
      </c>
      <c r="F585" s="347">
        <v>0</v>
      </c>
      <c r="G585" s="347">
        <v>93741561</v>
      </c>
    </row>
    <row r="586" spans="1:7" x14ac:dyDescent="0.25">
      <c r="A586" s="343">
        <v>839090</v>
      </c>
      <c r="B586" s="30">
        <f t="shared" ref="B586:B621" si="9">LEN(A586)</f>
        <v>6</v>
      </c>
      <c r="C586" s="343" t="s">
        <v>399</v>
      </c>
      <c r="D586" s="347">
        <v>93741561</v>
      </c>
      <c r="E586" s="347">
        <v>0</v>
      </c>
      <c r="F586" s="347">
        <v>0</v>
      </c>
      <c r="G586" s="347">
        <v>93741561</v>
      </c>
    </row>
    <row r="587" spans="1:7" x14ac:dyDescent="0.25">
      <c r="A587" s="343">
        <v>839090001</v>
      </c>
      <c r="B587" s="30">
        <f t="shared" si="9"/>
        <v>9</v>
      </c>
      <c r="C587" s="343" t="s">
        <v>399</v>
      </c>
      <c r="D587" s="347">
        <v>93741561</v>
      </c>
      <c r="E587" s="347">
        <v>0</v>
      </c>
      <c r="F587" s="347">
        <v>0</v>
      </c>
      <c r="G587" s="347">
        <v>93741561</v>
      </c>
    </row>
    <row r="588" spans="1:7" x14ac:dyDescent="0.25">
      <c r="A588" s="343">
        <v>89</v>
      </c>
      <c r="B588" s="30">
        <f t="shared" si="9"/>
        <v>2</v>
      </c>
      <c r="C588" s="343" t="s">
        <v>245</v>
      </c>
      <c r="D588" s="347">
        <v>-15144638224.27</v>
      </c>
      <c r="E588" s="347">
        <v>1151231296.04</v>
      </c>
      <c r="F588" s="347">
        <v>932482121</v>
      </c>
      <c r="G588" s="347">
        <v>-14925889049.23</v>
      </c>
    </row>
    <row r="589" spans="1:7" x14ac:dyDescent="0.25">
      <c r="A589" s="343">
        <v>8915</v>
      </c>
      <c r="B589" s="30">
        <f t="shared" si="9"/>
        <v>4</v>
      </c>
      <c r="C589" s="343" t="s">
        <v>247</v>
      </c>
      <c r="D589" s="347">
        <v>-15144638224.27</v>
      </c>
      <c r="E589" s="347">
        <v>1151231296.04</v>
      </c>
      <c r="F589" s="347">
        <v>932482121</v>
      </c>
      <c r="G589" s="347">
        <v>-14925889049.23</v>
      </c>
    </row>
    <row r="590" spans="1:7" x14ac:dyDescent="0.25">
      <c r="A590" s="343">
        <v>891506</v>
      </c>
      <c r="B590" s="30">
        <f t="shared" si="9"/>
        <v>6</v>
      </c>
      <c r="C590" s="343" t="s">
        <v>248</v>
      </c>
      <c r="D590" s="347">
        <v>-9795324499.4300003</v>
      </c>
      <c r="E590" s="347">
        <v>0</v>
      </c>
      <c r="F590" s="347">
        <v>0</v>
      </c>
      <c r="G590" s="347">
        <v>-9795324499.4300003</v>
      </c>
    </row>
    <row r="591" spans="1:7" x14ac:dyDescent="0.25">
      <c r="A591" s="343">
        <v>891506001</v>
      </c>
      <c r="B591" s="30">
        <f t="shared" si="9"/>
        <v>9</v>
      </c>
      <c r="C591" s="343" t="s">
        <v>248</v>
      </c>
      <c r="D591" s="347">
        <v>-9795324499.4300003</v>
      </c>
      <c r="E591" s="347">
        <v>0</v>
      </c>
      <c r="F591" s="347">
        <v>0</v>
      </c>
      <c r="G591" s="347">
        <v>-9795324499.4300003</v>
      </c>
    </row>
    <row r="592" spans="1:7" x14ac:dyDescent="0.25">
      <c r="A592" s="343">
        <v>891518</v>
      </c>
      <c r="B592" s="30">
        <f t="shared" si="9"/>
        <v>6</v>
      </c>
      <c r="C592" s="343" t="s">
        <v>249</v>
      </c>
      <c r="D592" s="347">
        <v>-170701388.38999999</v>
      </c>
      <c r="E592" s="347">
        <v>0</v>
      </c>
      <c r="F592" s="347">
        <v>0</v>
      </c>
      <c r="G592" s="347">
        <v>-170701388.38999999</v>
      </c>
    </row>
    <row r="593" spans="1:7" x14ac:dyDescent="0.25">
      <c r="A593" s="343">
        <v>891518001</v>
      </c>
      <c r="B593" s="30">
        <f t="shared" si="9"/>
        <v>9</v>
      </c>
      <c r="C593" s="343" t="s">
        <v>249</v>
      </c>
      <c r="D593" s="347">
        <v>-170701388.38999999</v>
      </c>
      <c r="E593" s="347">
        <v>0</v>
      </c>
      <c r="F593" s="347">
        <v>0</v>
      </c>
      <c r="G593" s="347">
        <v>-170701388.38999999</v>
      </c>
    </row>
    <row r="594" spans="1:7" x14ac:dyDescent="0.25">
      <c r="A594" s="343">
        <v>891521</v>
      </c>
      <c r="B594" s="30">
        <f t="shared" si="9"/>
        <v>6</v>
      </c>
      <c r="C594" s="343" t="s">
        <v>250</v>
      </c>
      <c r="D594" s="347">
        <v>-4045371254.1599998</v>
      </c>
      <c r="E594" s="347">
        <v>0</v>
      </c>
      <c r="F594" s="347">
        <v>0</v>
      </c>
      <c r="G594" s="347">
        <v>-4045371254.1599998</v>
      </c>
    </row>
    <row r="595" spans="1:7" x14ac:dyDescent="0.25">
      <c r="A595" s="343">
        <v>891521001</v>
      </c>
      <c r="B595" s="30">
        <f t="shared" si="9"/>
        <v>9</v>
      </c>
      <c r="C595" s="343" t="s">
        <v>250</v>
      </c>
      <c r="D595" s="347">
        <v>-4045371254.1599998</v>
      </c>
      <c r="E595" s="347">
        <v>0</v>
      </c>
      <c r="F595" s="347">
        <v>0</v>
      </c>
      <c r="G595" s="347">
        <v>-4045371254.1599998</v>
      </c>
    </row>
    <row r="596" spans="1:7" x14ac:dyDescent="0.25">
      <c r="A596" s="343">
        <v>891574</v>
      </c>
      <c r="B596" s="30">
        <f t="shared" si="9"/>
        <v>6</v>
      </c>
      <c r="C596" s="343" t="s">
        <v>458</v>
      </c>
      <c r="D596" s="347">
        <v>-1039499521.29</v>
      </c>
      <c r="E596" s="347">
        <v>1151231296.04</v>
      </c>
      <c r="F596" s="347">
        <v>932482121</v>
      </c>
      <c r="G596" s="347">
        <v>-820750346.25</v>
      </c>
    </row>
    <row r="597" spans="1:7" x14ac:dyDescent="0.25">
      <c r="A597" s="343">
        <v>891574001</v>
      </c>
      <c r="B597" s="30">
        <f t="shared" si="9"/>
        <v>9</v>
      </c>
      <c r="C597" s="343" t="s">
        <v>458</v>
      </c>
      <c r="D597" s="347">
        <v>-1039499521.29</v>
      </c>
      <c r="E597" s="347">
        <v>1151231296.04</v>
      </c>
      <c r="F597" s="347">
        <v>932482121</v>
      </c>
      <c r="G597" s="347">
        <v>-820750346.25</v>
      </c>
    </row>
    <row r="598" spans="1:7" x14ac:dyDescent="0.25">
      <c r="A598" s="343">
        <v>891590</v>
      </c>
      <c r="B598" s="30">
        <f t="shared" si="9"/>
        <v>6</v>
      </c>
      <c r="C598" s="343" t="s">
        <v>400</v>
      </c>
      <c r="D598" s="347">
        <v>-93741561</v>
      </c>
      <c r="E598" s="347">
        <v>0</v>
      </c>
      <c r="F598" s="347">
        <v>0</v>
      </c>
      <c r="G598" s="347">
        <v>-93741561</v>
      </c>
    </row>
    <row r="599" spans="1:7" x14ac:dyDescent="0.25">
      <c r="A599" s="343">
        <v>891590090</v>
      </c>
      <c r="B599" s="30">
        <f t="shared" si="9"/>
        <v>9</v>
      </c>
      <c r="C599" s="343" t="s">
        <v>399</v>
      </c>
      <c r="D599" s="347">
        <v>-93741561</v>
      </c>
      <c r="E599" s="347">
        <v>0</v>
      </c>
      <c r="F599" s="347">
        <v>0</v>
      </c>
      <c r="G599" s="347">
        <v>-93741561</v>
      </c>
    </row>
    <row r="600" spans="1:7" x14ac:dyDescent="0.25">
      <c r="A600" s="343" t="s">
        <v>251</v>
      </c>
      <c r="B600" s="30">
        <f t="shared" si="9"/>
        <v>1</v>
      </c>
      <c r="C600" s="343" t="s">
        <v>252</v>
      </c>
      <c r="D600" s="347">
        <v>0</v>
      </c>
      <c r="E600" s="347">
        <v>6415399654133.8301</v>
      </c>
      <c r="F600" s="347">
        <v>6415399654133.8301</v>
      </c>
      <c r="G600" s="347">
        <v>0</v>
      </c>
    </row>
    <row r="601" spans="1:7" x14ac:dyDescent="0.25">
      <c r="A601" s="343">
        <v>91</v>
      </c>
      <c r="B601" s="30">
        <f t="shared" si="9"/>
        <v>2</v>
      </c>
      <c r="C601" s="343" t="s">
        <v>253</v>
      </c>
      <c r="D601" s="347">
        <v>11334345221316.5</v>
      </c>
      <c r="E601" s="347">
        <v>4660037445727.8604</v>
      </c>
      <c r="F601" s="347">
        <v>1755362208405.97</v>
      </c>
      <c r="G601" s="347">
        <v>8429669983994.6201</v>
      </c>
    </row>
    <row r="602" spans="1:7" x14ac:dyDescent="0.25">
      <c r="A602" s="343">
        <v>9120</v>
      </c>
      <c r="B602" s="30">
        <f t="shared" si="9"/>
        <v>4</v>
      </c>
      <c r="C602" s="343" t="s">
        <v>239</v>
      </c>
      <c r="D602" s="347">
        <v>11334345221316.5</v>
      </c>
      <c r="E602" s="347">
        <v>4660037445727.8604</v>
      </c>
      <c r="F602" s="347">
        <v>1755362208405.97</v>
      </c>
      <c r="G602" s="347">
        <v>8429669983994.6201</v>
      </c>
    </row>
    <row r="603" spans="1:7" x14ac:dyDescent="0.25">
      <c r="A603" s="343">
        <v>912004</v>
      </c>
      <c r="B603" s="30">
        <f t="shared" si="9"/>
        <v>6</v>
      </c>
      <c r="C603" s="343" t="s">
        <v>254</v>
      </c>
      <c r="D603" s="347">
        <v>11334345221316.5</v>
      </c>
      <c r="E603" s="347">
        <v>4660037445727.8604</v>
      </c>
      <c r="F603" s="347">
        <v>1755362208405.97</v>
      </c>
      <c r="G603" s="347">
        <v>8429669983994.6201</v>
      </c>
    </row>
    <row r="604" spans="1:7" x14ac:dyDescent="0.25">
      <c r="A604" s="343">
        <v>912004001</v>
      </c>
      <c r="B604" s="30">
        <f t="shared" si="9"/>
        <v>9</v>
      </c>
      <c r="C604" s="343" t="s">
        <v>254</v>
      </c>
      <c r="D604" s="347">
        <v>11334345221316.5</v>
      </c>
      <c r="E604" s="347">
        <v>4660037445727.8604</v>
      </c>
      <c r="F604" s="347">
        <v>1755362208405.97</v>
      </c>
      <c r="G604" s="347">
        <v>8429669983994.6201</v>
      </c>
    </row>
    <row r="605" spans="1:7" x14ac:dyDescent="0.25">
      <c r="A605" s="343">
        <v>93</v>
      </c>
      <c r="B605" s="30">
        <f t="shared" si="9"/>
        <v>2</v>
      </c>
      <c r="C605" s="343" t="s">
        <v>255</v>
      </c>
      <c r="D605" s="347">
        <v>567344987.55999994</v>
      </c>
      <c r="E605" s="347">
        <v>0</v>
      </c>
      <c r="F605" s="347">
        <v>0</v>
      </c>
      <c r="G605" s="347">
        <v>567344987.55999994</v>
      </c>
    </row>
    <row r="606" spans="1:7" x14ac:dyDescent="0.25">
      <c r="A606" s="343">
        <v>9308</v>
      </c>
      <c r="B606" s="30">
        <f t="shared" si="9"/>
        <v>4</v>
      </c>
      <c r="C606" s="343" t="s">
        <v>256</v>
      </c>
      <c r="D606" s="347">
        <v>28560000</v>
      </c>
      <c r="E606" s="347">
        <v>0</v>
      </c>
      <c r="F606" s="347">
        <v>0</v>
      </c>
      <c r="G606" s="347">
        <v>28560000</v>
      </c>
    </row>
    <row r="607" spans="1:7" x14ac:dyDescent="0.25">
      <c r="A607" s="343">
        <v>930806</v>
      </c>
      <c r="B607" s="30">
        <f t="shared" si="9"/>
        <v>6</v>
      </c>
      <c r="C607" s="343" t="s">
        <v>257</v>
      </c>
      <c r="D607" s="347">
        <v>28560000</v>
      </c>
      <c r="E607" s="347">
        <v>0</v>
      </c>
      <c r="F607" s="347">
        <v>0</v>
      </c>
      <c r="G607" s="347">
        <v>28560000</v>
      </c>
    </row>
    <row r="608" spans="1:7" x14ac:dyDescent="0.25">
      <c r="A608" s="343">
        <v>930806001</v>
      </c>
      <c r="B608" s="30">
        <f t="shared" si="9"/>
        <v>9</v>
      </c>
      <c r="C608" s="343" t="s">
        <v>257</v>
      </c>
      <c r="D608" s="347">
        <v>28560000</v>
      </c>
      <c r="E608" s="347">
        <v>0</v>
      </c>
      <c r="F608" s="347">
        <v>0</v>
      </c>
      <c r="G608" s="347">
        <v>28560000</v>
      </c>
    </row>
    <row r="609" spans="1:7" x14ac:dyDescent="0.25">
      <c r="A609" s="343">
        <v>9390</v>
      </c>
      <c r="B609" s="30">
        <f t="shared" si="9"/>
        <v>4</v>
      </c>
      <c r="C609" s="343" t="s">
        <v>258</v>
      </c>
      <c r="D609" s="347">
        <v>538784987.55999994</v>
      </c>
      <c r="E609" s="347">
        <v>0</v>
      </c>
      <c r="F609" s="347">
        <v>0</v>
      </c>
      <c r="G609" s="347">
        <v>538784987.55999994</v>
      </c>
    </row>
    <row r="610" spans="1:7" x14ac:dyDescent="0.25">
      <c r="A610" s="343">
        <v>939090</v>
      </c>
      <c r="B610" s="30">
        <f t="shared" si="9"/>
        <v>6</v>
      </c>
      <c r="C610" s="343" t="s">
        <v>259</v>
      </c>
      <c r="D610" s="347">
        <v>538784987.55999994</v>
      </c>
      <c r="E610" s="347">
        <v>0</v>
      </c>
      <c r="F610" s="347">
        <v>0</v>
      </c>
      <c r="G610" s="347">
        <v>538784987.55999994</v>
      </c>
    </row>
    <row r="611" spans="1:7" x14ac:dyDescent="0.25">
      <c r="A611" s="343">
        <v>939090001</v>
      </c>
      <c r="B611" s="30">
        <f t="shared" si="9"/>
        <v>9</v>
      </c>
      <c r="C611" s="343" t="s">
        <v>259</v>
      </c>
      <c r="D611" s="347">
        <v>538784987.55999994</v>
      </c>
      <c r="E611" s="347">
        <v>0</v>
      </c>
      <c r="F611" s="347">
        <v>0</v>
      </c>
      <c r="G611" s="347">
        <v>538784987.55999994</v>
      </c>
    </row>
    <row r="612" spans="1:7" x14ac:dyDescent="0.25">
      <c r="A612" s="343">
        <v>99</v>
      </c>
      <c r="B612" s="30">
        <f t="shared" si="9"/>
        <v>2</v>
      </c>
      <c r="C612" s="343" t="s">
        <v>260</v>
      </c>
      <c r="D612" s="347">
        <v>-11334912566304</v>
      </c>
      <c r="E612" s="347">
        <v>1755362208405.97</v>
      </c>
      <c r="F612" s="347">
        <v>4660037445727.8604</v>
      </c>
      <c r="G612" s="347">
        <v>-8430237328982.1797</v>
      </c>
    </row>
    <row r="613" spans="1:7" x14ac:dyDescent="0.25">
      <c r="A613" s="343">
        <v>9905</v>
      </c>
      <c r="B613" s="30">
        <f t="shared" si="9"/>
        <v>4</v>
      </c>
      <c r="C613" s="343" t="s">
        <v>261</v>
      </c>
      <c r="D613" s="347">
        <v>-11334345221316.5</v>
      </c>
      <c r="E613" s="347">
        <v>1755362208405.97</v>
      </c>
      <c r="F613" s="347">
        <v>4660037445727.8604</v>
      </c>
      <c r="G613" s="347">
        <v>-8429669983994.6201</v>
      </c>
    </row>
    <row r="614" spans="1:7" x14ac:dyDescent="0.25">
      <c r="A614" s="343">
        <v>990505</v>
      </c>
      <c r="B614" s="30">
        <f t="shared" si="9"/>
        <v>6</v>
      </c>
      <c r="C614" s="343" t="s">
        <v>246</v>
      </c>
      <c r="D614" s="347">
        <v>-11334345221316.5</v>
      </c>
      <c r="E614" s="347">
        <v>1755362208405.97</v>
      </c>
      <c r="F614" s="347">
        <v>4660037445727.8604</v>
      </c>
      <c r="G614" s="347">
        <v>-8429669983994.6201</v>
      </c>
    </row>
    <row r="615" spans="1:7" x14ac:dyDescent="0.25">
      <c r="A615" s="343">
        <v>990505001</v>
      </c>
      <c r="B615" s="30">
        <f t="shared" si="9"/>
        <v>9</v>
      </c>
      <c r="C615" s="343" t="s">
        <v>246</v>
      </c>
      <c r="D615" s="347">
        <v>-11334345221316.5</v>
      </c>
      <c r="E615" s="347">
        <v>1755362208405.97</v>
      </c>
      <c r="F615" s="347">
        <v>4660037445727.8604</v>
      </c>
      <c r="G615" s="347">
        <v>-8429669983994.6201</v>
      </c>
    </row>
    <row r="616" spans="1:7" x14ac:dyDescent="0.25">
      <c r="A616" s="343">
        <v>9915</v>
      </c>
      <c r="B616" s="30">
        <f t="shared" si="9"/>
        <v>4</v>
      </c>
      <c r="C616" s="343" t="s">
        <v>262</v>
      </c>
      <c r="D616" s="347">
        <v>-567344987.55999994</v>
      </c>
      <c r="E616" s="347">
        <v>0</v>
      </c>
      <c r="F616" s="347">
        <v>0</v>
      </c>
      <c r="G616" s="347">
        <v>-567344987.55999994</v>
      </c>
    </row>
    <row r="617" spans="1:7" x14ac:dyDescent="0.25">
      <c r="A617" s="343">
        <v>991510</v>
      </c>
      <c r="B617" s="30">
        <f t="shared" si="9"/>
        <v>6</v>
      </c>
      <c r="C617" s="343" t="s">
        <v>263</v>
      </c>
      <c r="D617" s="347">
        <v>-28560000</v>
      </c>
      <c r="E617" s="347">
        <v>0</v>
      </c>
      <c r="F617" s="347">
        <v>0</v>
      </c>
      <c r="G617" s="347">
        <v>-28560000</v>
      </c>
    </row>
    <row r="618" spans="1:7" x14ac:dyDescent="0.25">
      <c r="A618" s="343">
        <v>991510001</v>
      </c>
      <c r="B618" s="30">
        <f t="shared" si="9"/>
        <v>9</v>
      </c>
      <c r="C618" s="343" t="s">
        <v>263</v>
      </c>
      <c r="D618" s="347">
        <v>-28560000</v>
      </c>
      <c r="E618" s="347">
        <v>0</v>
      </c>
      <c r="F618" s="347">
        <v>0</v>
      </c>
      <c r="G618" s="347">
        <v>-28560000</v>
      </c>
    </row>
    <row r="619" spans="1:7" x14ac:dyDescent="0.25">
      <c r="A619" s="343">
        <v>991590</v>
      </c>
      <c r="B619" s="30">
        <f t="shared" si="9"/>
        <v>6</v>
      </c>
      <c r="C619" s="343" t="s">
        <v>264</v>
      </c>
      <c r="D619" s="347">
        <v>-538784987.55999994</v>
      </c>
      <c r="E619" s="347">
        <v>0</v>
      </c>
      <c r="F619" s="347">
        <v>0</v>
      </c>
      <c r="G619" s="347">
        <v>-538784987.55999994</v>
      </c>
    </row>
    <row r="620" spans="1:7" x14ac:dyDescent="0.25">
      <c r="A620" s="343">
        <v>991590090</v>
      </c>
      <c r="B620" s="30">
        <f t="shared" si="9"/>
        <v>9</v>
      </c>
      <c r="C620" s="343" t="s">
        <v>259</v>
      </c>
      <c r="D620" s="347">
        <v>-538784987.55999994</v>
      </c>
      <c r="E620" s="347">
        <v>0</v>
      </c>
      <c r="F620" s="347">
        <v>0</v>
      </c>
      <c r="G620" s="347">
        <v>-538784987.55999994</v>
      </c>
    </row>
    <row r="621" spans="1:7" x14ac:dyDescent="0.25">
      <c r="A621" s="343"/>
      <c r="B621" s="30">
        <f t="shared" si="9"/>
        <v>0</v>
      </c>
      <c r="C621" s="343" t="s">
        <v>265</v>
      </c>
      <c r="D621" s="347">
        <v>475153871500.52002</v>
      </c>
      <c r="E621" s="347">
        <v>8743688228147.6904</v>
      </c>
      <c r="F621" s="347">
        <v>8743688228147.6904</v>
      </c>
      <c r="G621" s="347">
        <v>484727653671.53998</v>
      </c>
    </row>
  </sheetData>
  <autoFilter ref="A9:G9"/>
  <pageMargins left="0.7" right="0.7" top="0.75" bottom="0.75" header="0.3" footer="0.3"/>
  <pageSetup paperSize="9" scale="56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67586" r:id="rId4" name="Control 2">
          <control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67586" r:id="rId4" name="Control 2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">
    <pageSetUpPr fitToPage="1"/>
  </sheetPr>
  <dimension ref="A2:H509"/>
  <sheetViews>
    <sheetView showGridLines="0" zoomScaleNormal="100" workbookViewId="0">
      <selection activeCell="C17" sqref="C17"/>
    </sheetView>
  </sheetViews>
  <sheetFormatPr baseColWidth="10" defaultRowHeight="15" x14ac:dyDescent="0.25"/>
  <cols>
    <col min="1" max="1" width="25.28515625" style="22" bestFit="1" customWidth="1"/>
    <col min="2" max="2" width="3" style="22" bestFit="1" customWidth="1"/>
    <col min="3" max="3" width="45.7109375" style="22" bestFit="1" customWidth="1"/>
    <col min="4" max="4" width="21.28515625" style="21" bestFit="1" customWidth="1"/>
    <col min="5" max="5" width="19.42578125" style="21" bestFit="1" customWidth="1"/>
    <col min="6" max="6" width="20" style="21" bestFit="1" customWidth="1"/>
    <col min="7" max="7" width="21.28515625" style="21" bestFit="1" customWidth="1"/>
    <col min="8" max="8" width="16.85546875" style="22" bestFit="1" customWidth="1"/>
    <col min="9" max="16384" width="11.42578125" style="22"/>
  </cols>
  <sheetData>
    <row r="2" spans="1:7" x14ac:dyDescent="0.25">
      <c r="A2" s="335" t="s">
        <v>0</v>
      </c>
      <c r="B2" s="335"/>
      <c r="C2" s="342" t="s">
        <v>1</v>
      </c>
    </row>
    <row r="3" spans="1:7" x14ac:dyDescent="0.25">
      <c r="A3" s="336" t="s">
        <v>2</v>
      </c>
      <c r="B3" s="336"/>
      <c r="C3" s="343" t="s">
        <v>3</v>
      </c>
    </row>
    <row r="4" spans="1:7" x14ac:dyDescent="0.25">
      <c r="A4" s="336" t="s">
        <v>4</v>
      </c>
      <c r="B4" s="336"/>
      <c r="C4" s="343" t="s">
        <v>266</v>
      </c>
    </row>
    <row r="5" spans="1:7" x14ac:dyDescent="0.25">
      <c r="A5" s="336" t="s">
        <v>5</v>
      </c>
      <c r="B5" s="336"/>
      <c r="C5" s="343" t="s">
        <v>493</v>
      </c>
    </row>
    <row r="6" spans="1:7" x14ac:dyDescent="0.25">
      <c r="A6" s="336" t="s">
        <v>6</v>
      </c>
      <c r="B6" s="336"/>
      <c r="C6" s="343" t="s">
        <v>464</v>
      </c>
    </row>
    <row r="7" spans="1:7" x14ac:dyDescent="0.25">
      <c r="A7" s="336" t="s">
        <v>7</v>
      </c>
      <c r="B7" s="336"/>
      <c r="C7" s="343" t="s">
        <v>492</v>
      </c>
    </row>
    <row r="8" spans="1:7" x14ac:dyDescent="0.25">
      <c r="A8" s="336"/>
      <c r="B8" s="336"/>
      <c r="C8" s="343"/>
    </row>
    <row r="9" spans="1:7" s="338" customFormat="1" ht="21" customHeight="1" x14ac:dyDescent="0.25">
      <c r="A9" s="337" t="s">
        <v>8</v>
      </c>
      <c r="B9" s="337"/>
      <c r="C9" s="344" t="s">
        <v>9</v>
      </c>
      <c r="D9" s="339" t="s">
        <v>10</v>
      </c>
      <c r="E9" s="339" t="s">
        <v>11</v>
      </c>
      <c r="F9" s="339" t="s">
        <v>12</v>
      </c>
      <c r="G9" s="339" t="s">
        <v>13</v>
      </c>
    </row>
    <row r="10" spans="1:7" x14ac:dyDescent="0.25">
      <c r="A10" s="336" t="s">
        <v>14</v>
      </c>
      <c r="B10" s="30">
        <f t="shared" ref="B10:B73" si="0">LEN(A10)</f>
        <v>1</v>
      </c>
      <c r="C10" s="343" t="s">
        <v>15</v>
      </c>
      <c r="D10" s="340">
        <v>237576935750.26001</v>
      </c>
      <c r="E10" s="340">
        <v>28734027440.049999</v>
      </c>
      <c r="F10" s="340">
        <v>31248866948.16</v>
      </c>
      <c r="G10" s="340">
        <v>235062096242.14999</v>
      </c>
    </row>
    <row r="11" spans="1:7" x14ac:dyDescent="0.25">
      <c r="A11" s="336">
        <v>11</v>
      </c>
      <c r="B11" s="30">
        <f t="shared" si="0"/>
        <v>2</v>
      </c>
      <c r="C11" s="343" t="s">
        <v>16</v>
      </c>
      <c r="D11" s="340">
        <v>0</v>
      </c>
      <c r="E11" s="340">
        <v>21204448803.009998</v>
      </c>
      <c r="F11" s="340">
        <v>21204448803.009998</v>
      </c>
      <c r="G11" s="340">
        <v>0</v>
      </c>
    </row>
    <row r="12" spans="1:7" x14ac:dyDescent="0.25">
      <c r="A12" s="336">
        <v>1110</v>
      </c>
      <c r="B12" s="30">
        <f t="shared" si="0"/>
        <v>4</v>
      </c>
      <c r="C12" s="343" t="s">
        <v>18</v>
      </c>
      <c r="D12" s="340">
        <v>0</v>
      </c>
      <c r="E12" s="340">
        <v>21204448803.009998</v>
      </c>
      <c r="F12" s="340">
        <v>21204448803.009998</v>
      </c>
      <c r="G12" s="340">
        <v>0</v>
      </c>
    </row>
    <row r="13" spans="1:7" x14ac:dyDescent="0.25">
      <c r="A13" s="336">
        <v>111005</v>
      </c>
      <c r="B13" s="30">
        <f t="shared" si="0"/>
        <v>6</v>
      </c>
      <c r="C13" s="343" t="s">
        <v>17</v>
      </c>
      <c r="D13" s="340">
        <v>0</v>
      </c>
      <c r="E13" s="340">
        <v>21204448803.009998</v>
      </c>
      <c r="F13" s="340">
        <v>21204448803.009998</v>
      </c>
      <c r="G13" s="340">
        <v>0</v>
      </c>
    </row>
    <row r="14" spans="1:7" x14ac:dyDescent="0.25">
      <c r="A14" s="336">
        <v>111005001</v>
      </c>
      <c r="B14" s="30">
        <f t="shared" si="0"/>
        <v>9</v>
      </c>
      <c r="C14" s="343" t="s">
        <v>17</v>
      </c>
      <c r="D14" s="340">
        <v>0</v>
      </c>
      <c r="E14" s="340">
        <v>21204448803.009998</v>
      </c>
      <c r="F14" s="340">
        <v>21204448803.009998</v>
      </c>
      <c r="G14" s="340">
        <v>0</v>
      </c>
    </row>
    <row r="15" spans="1:7" x14ac:dyDescent="0.25">
      <c r="A15" s="336">
        <v>13</v>
      </c>
      <c r="B15" s="30">
        <f t="shared" si="0"/>
        <v>2</v>
      </c>
      <c r="C15" s="343" t="s">
        <v>19</v>
      </c>
      <c r="D15" s="340">
        <v>188757182.94999999</v>
      </c>
      <c r="E15" s="340">
        <v>211432105</v>
      </c>
      <c r="F15" s="340">
        <v>151250635</v>
      </c>
      <c r="G15" s="340">
        <v>248938652.94999999</v>
      </c>
    </row>
    <row r="16" spans="1:7" x14ac:dyDescent="0.25">
      <c r="A16" s="336">
        <v>1311</v>
      </c>
      <c r="B16" s="30">
        <f t="shared" si="0"/>
        <v>4</v>
      </c>
      <c r="C16" s="343" t="s">
        <v>20</v>
      </c>
      <c r="D16" s="340">
        <v>0</v>
      </c>
      <c r="E16" s="340">
        <v>1034252</v>
      </c>
      <c r="F16" s="340">
        <v>1034252</v>
      </c>
      <c r="G16" s="340">
        <v>0</v>
      </c>
    </row>
    <row r="17" spans="1:7" x14ac:dyDescent="0.25">
      <c r="A17" s="336">
        <v>131101</v>
      </c>
      <c r="B17" s="30">
        <f t="shared" si="0"/>
        <v>6</v>
      </c>
      <c r="C17" s="343" t="s">
        <v>21</v>
      </c>
      <c r="D17" s="340">
        <v>0</v>
      </c>
      <c r="E17" s="340">
        <v>1034252</v>
      </c>
      <c r="F17" s="340">
        <v>1034252</v>
      </c>
      <c r="G17" s="340">
        <v>0</v>
      </c>
    </row>
    <row r="18" spans="1:7" x14ac:dyDescent="0.25">
      <c r="A18" s="336">
        <v>131101001</v>
      </c>
      <c r="B18" s="30">
        <f t="shared" si="0"/>
        <v>9</v>
      </c>
      <c r="C18" s="343" t="s">
        <v>21</v>
      </c>
      <c r="D18" s="340">
        <v>0</v>
      </c>
      <c r="E18" s="340">
        <v>1034252</v>
      </c>
      <c r="F18" s="340">
        <v>1034252</v>
      </c>
      <c r="G18" s="340">
        <v>0</v>
      </c>
    </row>
    <row r="19" spans="1:7" x14ac:dyDescent="0.25">
      <c r="A19" s="336">
        <v>1384</v>
      </c>
      <c r="B19" s="30">
        <f t="shared" si="0"/>
        <v>4</v>
      </c>
      <c r="C19" s="343" t="s">
        <v>24</v>
      </c>
      <c r="D19" s="340">
        <v>525644300.80000001</v>
      </c>
      <c r="E19" s="340">
        <v>210397853</v>
      </c>
      <c r="F19" s="340">
        <v>150216383</v>
      </c>
      <c r="G19" s="340">
        <v>585825770.79999995</v>
      </c>
    </row>
    <row r="20" spans="1:7" x14ac:dyDescent="0.25">
      <c r="A20" s="336">
        <v>138426</v>
      </c>
      <c r="B20" s="30">
        <f t="shared" si="0"/>
        <v>6</v>
      </c>
      <c r="C20" s="343" t="s">
        <v>26</v>
      </c>
      <c r="D20" s="340">
        <v>490678597.79000002</v>
      </c>
      <c r="E20" s="340">
        <v>153477994</v>
      </c>
      <c r="F20" s="340">
        <v>108330813</v>
      </c>
      <c r="G20" s="340">
        <v>535825778.79000002</v>
      </c>
    </row>
    <row r="21" spans="1:7" x14ac:dyDescent="0.25">
      <c r="A21" s="336">
        <v>138426001</v>
      </c>
      <c r="B21" s="30">
        <f t="shared" si="0"/>
        <v>9</v>
      </c>
      <c r="C21" s="343" t="s">
        <v>26</v>
      </c>
      <c r="D21" s="340">
        <v>490678597.79000002</v>
      </c>
      <c r="E21" s="340">
        <v>153477994</v>
      </c>
      <c r="F21" s="340">
        <v>108330813</v>
      </c>
      <c r="G21" s="340">
        <v>535825778.79000002</v>
      </c>
    </row>
    <row r="22" spans="1:7" x14ac:dyDescent="0.25">
      <c r="A22" s="336">
        <v>138427</v>
      </c>
      <c r="B22" s="30">
        <f t="shared" si="0"/>
        <v>6</v>
      </c>
      <c r="C22" s="343" t="s">
        <v>27</v>
      </c>
      <c r="D22" s="340">
        <v>31280246</v>
      </c>
      <c r="E22" s="340">
        <v>0</v>
      </c>
      <c r="F22" s="340">
        <v>0</v>
      </c>
      <c r="G22" s="340">
        <v>31280246</v>
      </c>
    </row>
    <row r="23" spans="1:7" x14ac:dyDescent="0.25">
      <c r="A23" s="336">
        <v>138427001</v>
      </c>
      <c r="B23" s="30">
        <f t="shared" si="0"/>
        <v>9</v>
      </c>
      <c r="C23" s="343" t="s">
        <v>27</v>
      </c>
      <c r="D23" s="340">
        <v>31280246</v>
      </c>
      <c r="E23" s="340">
        <v>0</v>
      </c>
      <c r="F23" s="340">
        <v>0</v>
      </c>
      <c r="G23" s="340">
        <v>31280246</v>
      </c>
    </row>
    <row r="24" spans="1:7" x14ac:dyDescent="0.25">
      <c r="A24" s="336">
        <v>138439</v>
      </c>
      <c r="B24" s="30">
        <f t="shared" si="0"/>
        <v>6</v>
      </c>
      <c r="C24" s="343" t="s">
        <v>28</v>
      </c>
      <c r="D24" s="340">
        <v>5.01</v>
      </c>
      <c r="E24" s="340">
        <v>56688736</v>
      </c>
      <c r="F24" s="340">
        <v>40970265</v>
      </c>
      <c r="G24" s="340">
        <v>15718476.01</v>
      </c>
    </row>
    <row r="25" spans="1:7" x14ac:dyDescent="0.25">
      <c r="A25" s="336">
        <v>138439001</v>
      </c>
      <c r="B25" s="30">
        <f t="shared" si="0"/>
        <v>9</v>
      </c>
      <c r="C25" s="343" t="s">
        <v>28</v>
      </c>
      <c r="D25" s="340">
        <v>5.01</v>
      </c>
      <c r="E25" s="340">
        <v>56688736</v>
      </c>
      <c r="F25" s="340">
        <v>40970265</v>
      </c>
      <c r="G25" s="340">
        <v>15718476.01</v>
      </c>
    </row>
    <row r="26" spans="1:7" x14ac:dyDescent="0.25">
      <c r="A26" s="336">
        <v>138455</v>
      </c>
      <c r="B26" s="30">
        <f t="shared" si="0"/>
        <v>6</v>
      </c>
      <c r="C26" s="343" t="s">
        <v>440</v>
      </c>
      <c r="D26" s="340">
        <v>0</v>
      </c>
      <c r="E26" s="340">
        <v>231123</v>
      </c>
      <c r="F26" s="340">
        <v>231123</v>
      </c>
      <c r="G26" s="340">
        <v>0</v>
      </c>
    </row>
    <row r="27" spans="1:7" x14ac:dyDescent="0.25">
      <c r="A27" s="336">
        <v>138455001</v>
      </c>
      <c r="B27" s="30">
        <f t="shared" si="0"/>
        <v>9</v>
      </c>
      <c r="C27" s="343" t="s">
        <v>440</v>
      </c>
      <c r="D27" s="340">
        <v>0</v>
      </c>
      <c r="E27" s="340">
        <v>231123</v>
      </c>
      <c r="F27" s="340">
        <v>231123</v>
      </c>
      <c r="G27" s="340">
        <v>0</v>
      </c>
    </row>
    <row r="28" spans="1:7" x14ac:dyDescent="0.25">
      <c r="A28" s="336">
        <v>138490</v>
      </c>
      <c r="B28" s="30">
        <f t="shared" si="0"/>
        <v>6</v>
      </c>
      <c r="C28" s="343" t="s">
        <v>29</v>
      </c>
      <c r="D28" s="340">
        <v>3685452</v>
      </c>
      <c r="E28" s="340">
        <v>0</v>
      </c>
      <c r="F28" s="340">
        <v>684182</v>
      </c>
      <c r="G28" s="340">
        <v>3001270</v>
      </c>
    </row>
    <row r="29" spans="1:7" x14ac:dyDescent="0.25">
      <c r="A29" s="336">
        <v>138490001</v>
      </c>
      <c r="B29" s="30">
        <f t="shared" si="0"/>
        <v>9</v>
      </c>
      <c r="C29" s="343" t="s">
        <v>29</v>
      </c>
      <c r="D29" s="340">
        <v>3685452</v>
      </c>
      <c r="E29" s="340">
        <v>0</v>
      </c>
      <c r="F29" s="340">
        <v>684182</v>
      </c>
      <c r="G29" s="340">
        <v>3001270</v>
      </c>
    </row>
    <row r="30" spans="1:7" x14ac:dyDescent="0.25">
      <c r="A30" s="336">
        <v>1385</v>
      </c>
      <c r="B30" s="30">
        <f t="shared" si="0"/>
        <v>4</v>
      </c>
      <c r="C30" s="343" t="s">
        <v>394</v>
      </c>
      <c r="D30" s="340">
        <v>15111773</v>
      </c>
      <c r="E30" s="340">
        <v>0</v>
      </c>
      <c r="F30" s="340">
        <v>0</v>
      </c>
      <c r="G30" s="340">
        <v>15111773</v>
      </c>
    </row>
    <row r="31" spans="1:7" x14ac:dyDescent="0.25">
      <c r="A31" s="336">
        <v>138590</v>
      </c>
      <c r="B31" s="30">
        <f t="shared" si="0"/>
        <v>6</v>
      </c>
      <c r="C31" s="343" t="s">
        <v>395</v>
      </c>
      <c r="D31" s="340">
        <v>15111773</v>
      </c>
      <c r="E31" s="340">
        <v>0</v>
      </c>
      <c r="F31" s="340">
        <v>0</v>
      </c>
      <c r="G31" s="340">
        <v>15111773</v>
      </c>
    </row>
    <row r="32" spans="1:7" x14ac:dyDescent="0.25">
      <c r="A32" s="336">
        <v>138590001</v>
      </c>
      <c r="B32" s="30">
        <f t="shared" si="0"/>
        <v>9</v>
      </c>
      <c r="C32" s="343" t="s">
        <v>395</v>
      </c>
      <c r="D32" s="340">
        <v>15111773</v>
      </c>
      <c r="E32" s="340">
        <v>0</v>
      </c>
      <c r="F32" s="340">
        <v>0</v>
      </c>
      <c r="G32" s="340">
        <v>15111773</v>
      </c>
    </row>
    <row r="33" spans="1:7" x14ac:dyDescent="0.25">
      <c r="A33" s="336">
        <v>1386</v>
      </c>
      <c r="B33" s="30">
        <f t="shared" si="0"/>
        <v>4</v>
      </c>
      <c r="C33" s="343" t="s">
        <v>396</v>
      </c>
      <c r="D33" s="340">
        <v>-351998890.85000002</v>
      </c>
      <c r="E33" s="340">
        <v>0</v>
      </c>
      <c r="F33" s="340">
        <v>0</v>
      </c>
      <c r="G33" s="340">
        <v>-351998890.85000002</v>
      </c>
    </row>
    <row r="34" spans="1:7" x14ac:dyDescent="0.25">
      <c r="A34" s="336">
        <v>138690</v>
      </c>
      <c r="B34" s="30">
        <f t="shared" si="0"/>
        <v>6</v>
      </c>
      <c r="C34" s="343" t="s">
        <v>29</v>
      </c>
      <c r="D34" s="340">
        <v>-351998890.85000002</v>
      </c>
      <c r="E34" s="340">
        <v>0</v>
      </c>
      <c r="F34" s="340">
        <v>0</v>
      </c>
      <c r="G34" s="340">
        <v>-351998890.85000002</v>
      </c>
    </row>
    <row r="35" spans="1:7" x14ac:dyDescent="0.25">
      <c r="A35" s="336">
        <v>138690001</v>
      </c>
      <c r="B35" s="30">
        <f t="shared" si="0"/>
        <v>9</v>
      </c>
      <c r="C35" s="343" t="s">
        <v>29</v>
      </c>
      <c r="D35" s="340">
        <v>-351998890.85000002</v>
      </c>
      <c r="E35" s="340">
        <v>0</v>
      </c>
      <c r="F35" s="340">
        <v>0</v>
      </c>
      <c r="G35" s="340">
        <v>-351998890.85000002</v>
      </c>
    </row>
    <row r="36" spans="1:7" x14ac:dyDescent="0.25">
      <c r="A36" s="336">
        <v>16</v>
      </c>
      <c r="B36" s="30">
        <f t="shared" si="0"/>
        <v>2</v>
      </c>
      <c r="C36" s="343" t="s">
        <v>30</v>
      </c>
      <c r="D36" s="340">
        <v>203825038543.89999</v>
      </c>
      <c r="E36" s="340">
        <v>7231473033.5699997</v>
      </c>
      <c r="F36" s="340">
        <v>8287268687.9099998</v>
      </c>
      <c r="G36" s="340">
        <v>202769242889.56</v>
      </c>
    </row>
    <row r="37" spans="1:7" x14ac:dyDescent="0.25">
      <c r="A37" s="336">
        <v>1605</v>
      </c>
      <c r="B37" s="30">
        <f t="shared" si="0"/>
        <v>4</v>
      </c>
      <c r="C37" s="343" t="s">
        <v>31</v>
      </c>
      <c r="D37" s="340">
        <v>25990211992</v>
      </c>
      <c r="E37" s="340">
        <v>0</v>
      </c>
      <c r="F37" s="340">
        <v>0</v>
      </c>
      <c r="G37" s="340">
        <v>25990211992</v>
      </c>
    </row>
    <row r="38" spans="1:7" x14ac:dyDescent="0.25">
      <c r="A38" s="336">
        <v>160501</v>
      </c>
      <c r="B38" s="30">
        <f t="shared" si="0"/>
        <v>6</v>
      </c>
      <c r="C38" s="343" t="s">
        <v>32</v>
      </c>
      <c r="D38" s="340">
        <v>25990211992</v>
      </c>
      <c r="E38" s="340">
        <v>0</v>
      </c>
      <c r="F38" s="340">
        <v>0</v>
      </c>
      <c r="G38" s="340">
        <v>25990211992</v>
      </c>
    </row>
    <row r="39" spans="1:7" x14ac:dyDescent="0.25">
      <c r="A39" s="336">
        <v>160501001</v>
      </c>
      <c r="B39" s="30">
        <f t="shared" si="0"/>
        <v>9</v>
      </c>
      <c r="C39" s="343" t="s">
        <v>32</v>
      </c>
      <c r="D39" s="340">
        <v>25990211992</v>
      </c>
      <c r="E39" s="340">
        <v>0</v>
      </c>
      <c r="F39" s="340">
        <v>0</v>
      </c>
      <c r="G39" s="340">
        <v>25990211992</v>
      </c>
    </row>
    <row r="40" spans="1:7" x14ac:dyDescent="0.25">
      <c r="A40" s="336">
        <v>1635</v>
      </c>
      <c r="B40" s="30">
        <f t="shared" si="0"/>
        <v>4</v>
      </c>
      <c r="C40" s="343" t="s">
        <v>33</v>
      </c>
      <c r="D40" s="340">
        <v>5815918590.7799997</v>
      </c>
      <c r="E40" s="340">
        <v>180987121.15000001</v>
      </c>
      <c r="F40" s="340">
        <v>5842859592.96</v>
      </c>
      <c r="G40" s="340">
        <v>154046118.97</v>
      </c>
    </row>
    <row r="41" spans="1:7" x14ac:dyDescent="0.25">
      <c r="A41" s="336">
        <v>163501</v>
      </c>
      <c r="B41" s="30">
        <f t="shared" si="0"/>
        <v>6</v>
      </c>
      <c r="C41" s="343" t="s">
        <v>34</v>
      </c>
      <c r="D41" s="340">
        <v>1884948122.6099999</v>
      </c>
      <c r="E41" s="340">
        <v>1.84</v>
      </c>
      <c r="F41" s="340">
        <v>1884948124.45</v>
      </c>
      <c r="G41" s="340">
        <v>0</v>
      </c>
    </row>
    <row r="42" spans="1:7" x14ac:dyDescent="0.25">
      <c r="A42" s="336">
        <v>163501011</v>
      </c>
      <c r="B42" s="30">
        <f t="shared" si="0"/>
        <v>9</v>
      </c>
      <c r="C42" s="343" t="s">
        <v>36</v>
      </c>
      <c r="D42" s="340">
        <v>1884948122.6099999</v>
      </c>
      <c r="E42" s="340">
        <v>1.84</v>
      </c>
      <c r="F42" s="340">
        <v>1884948124.45</v>
      </c>
      <c r="G42" s="340">
        <v>0</v>
      </c>
    </row>
    <row r="43" spans="1:7" x14ac:dyDescent="0.25">
      <c r="A43" s="336">
        <v>163503</v>
      </c>
      <c r="B43" s="30">
        <f t="shared" si="0"/>
        <v>6</v>
      </c>
      <c r="C43" s="343" t="s">
        <v>39</v>
      </c>
      <c r="D43" s="340">
        <v>61762712.969999999</v>
      </c>
      <c r="E43" s="340">
        <v>68436800</v>
      </c>
      <c r="F43" s="340">
        <v>88703713</v>
      </c>
      <c r="G43" s="340">
        <v>41495799.969999999</v>
      </c>
    </row>
    <row r="44" spans="1:7" x14ac:dyDescent="0.25">
      <c r="A44" s="336">
        <v>163503001</v>
      </c>
      <c r="B44" s="30">
        <f t="shared" si="0"/>
        <v>9</v>
      </c>
      <c r="C44" s="343" t="s">
        <v>40</v>
      </c>
      <c r="D44" s="340">
        <v>8996999.9700000007</v>
      </c>
      <c r="E44" s="340">
        <v>0</v>
      </c>
      <c r="F44" s="340">
        <v>0</v>
      </c>
      <c r="G44" s="340">
        <v>8996999.9700000007</v>
      </c>
    </row>
    <row r="45" spans="1:7" x14ac:dyDescent="0.25">
      <c r="A45" s="336">
        <v>163503002</v>
      </c>
      <c r="B45" s="30">
        <f t="shared" si="0"/>
        <v>9</v>
      </c>
      <c r="C45" s="343" t="s">
        <v>41</v>
      </c>
      <c r="D45" s="340">
        <v>52765713</v>
      </c>
      <c r="E45" s="340">
        <v>68436800</v>
      </c>
      <c r="F45" s="340">
        <v>88703713</v>
      </c>
      <c r="G45" s="340">
        <v>32498800</v>
      </c>
    </row>
    <row r="46" spans="1:7" x14ac:dyDescent="0.25">
      <c r="A46" s="336">
        <v>163504</v>
      </c>
      <c r="B46" s="30">
        <f t="shared" si="0"/>
        <v>6</v>
      </c>
      <c r="C46" s="343" t="s">
        <v>42</v>
      </c>
      <c r="D46" s="340">
        <v>3869207755.1999998</v>
      </c>
      <c r="E46" s="340">
        <v>112550319.31</v>
      </c>
      <c r="F46" s="340">
        <v>3869207755.5100002</v>
      </c>
      <c r="G46" s="340">
        <v>112550319</v>
      </c>
    </row>
    <row r="47" spans="1:7" x14ac:dyDescent="0.25">
      <c r="A47" s="336">
        <v>163504001</v>
      </c>
      <c r="B47" s="30">
        <f t="shared" si="0"/>
        <v>9</v>
      </c>
      <c r="C47" s="343" t="s">
        <v>43</v>
      </c>
      <c r="D47" s="340">
        <v>547040485.28999996</v>
      </c>
      <c r="E47" s="340">
        <v>0.31</v>
      </c>
      <c r="F47" s="340">
        <v>547040485.60000002</v>
      </c>
      <c r="G47" s="340">
        <v>0</v>
      </c>
    </row>
    <row r="48" spans="1:7" x14ac:dyDescent="0.25">
      <c r="A48" s="336">
        <v>163504002</v>
      </c>
      <c r="B48" s="30">
        <f t="shared" si="0"/>
        <v>9</v>
      </c>
      <c r="C48" s="343" t="s">
        <v>44</v>
      </c>
      <c r="D48" s="340">
        <v>3322167269.9099998</v>
      </c>
      <c r="E48" s="340">
        <v>112550319</v>
      </c>
      <c r="F48" s="340">
        <v>3322167269.9099998</v>
      </c>
      <c r="G48" s="340">
        <v>112550319</v>
      </c>
    </row>
    <row r="49" spans="1:7" x14ac:dyDescent="0.25">
      <c r="A49" s="336">
        <v>1637</v>
      </c>
      <c r="B49" s="30">
        <f t="shared" si="0"/>
        <v>4</v>
      </c>
      <c r="C49" s="343" t="s">
        <v>49</v>
      </c>
      <c r="D49" s="340">
        <v>4521402286.5799999</v>
      </c>
      <c r="E49" s="340">
        <v>253265303.49000001</v>
      </c>
      <c r="F49" s="340">
        <v>169493430.72999999</v>
      </c>
      <c r="G49" s="340">
        <v>4605174159.3400002</v>
      </c>
    </row>
    <row r="50" spans="1:7" x14ac:dyDescent="0.25">
      <c r="A50" s="336">
        <v>163706</v>
      </c>
      <c r="B50" s="30">
        <f t="shared" si="0"/>
        <v>6</v>
      </c>
      <c r="C50" s="343" t="s">
        <v>72</v>
      </c>
      <c r="D50" s="340">
        <v>14916744.17</v>
      </c>
      <c r="E50" s="340">
        <v>0</v>
      </c>
      <c r="F50" s="340">
        <v>0</v>
      </c>
      <c r="G50" s="340">
        <v>14916744.17</v>
      </c>
    </row>
    <row r="51" spans="1:7" x14ac:dyDescent="0.25">
      <c r="A51" s="336">
        <v>163706010</v>
      </c>
      <c r="B51" s="30">
        <f t="shared" si="0"/>
        <v>9</v>
      </c>
      <c r="C51" s="343" t="s">
        <v>59</v>
      </c>
      <c r="D51" s="340">
        <v>14916744.17</v>
      </c>
      <c r="E51" s="340">
        <v>0</v>
      </c>
      <c r="F51" s="340">
        <v>0</v>
      </c>
      <c r="G51" s="340">
        <v>14916744.17</v>
      </c>
    </row>
    <row r="52" spans="1:7" x14ac:dyDescent="0.25">
      <c r="A52" s="336">
        <v>163707</v>
      </c>
      <c r="B52" s="30">
        <f t="shared" si="0"/>
        <v>6</v>
      </c>
      <c r="C52" s="343" t="s">
        <v>34</v>
      </c>
      <c r="D52" s="340">
        <v>1102712835.1700001</v>
      </c>
      <c r="E52" s="340">
        <v>0</v>
      </c>
      <c r="F52" s="340">
        <v>14122260.949999999</v>
      </c>
      <c r="G52" s="340">
        <v>1088590574.22</v>
      </c>
    </row>
    <row r="53" spans="1:7" x14ac:dyDescent="0.25">
      <c r="A53" s="336">
        <v>163707009</v>
      </c>
      <c r="B53" s="30">
        <f t="shared" si="0"/>
        <v>9</v>
      </c>
      <c r="C53" s="343" t="s">
        <v>35</v>
      </c>
      <c r="D53" s="340">
        <v>27508281.530000001</v>
      </c>
      <c r="E53" s="340">
        <v>0</v>
      </c>
      <c r="F53" s="340">
        <v>0</v>
      </c>
      <c r="G53" s="340">
        <v>27508281.530000001</v>
      </c>
    </row>
    <row r="54" spans="1:7" x14ac:dyDescent="0.25">
      <c r="A54" s="336">
        <v>163707011</v>
      </c>
      <c r="B54" s="30">
        <f t="shared" si="0"/>
        <v>9</v>
      </c>
      <c r="C54" s="343" t="s">
        <v>36</v>
      </c>
      <c r="D54" s="340">
        <v>1075204553.6400001</v>
      </c>
      <c r="E54" s="340">
        <v>0</v>
      </c>
      <c r="F54" s="340">
        <v>14122260.949999999</v>
      </c>
      <c r="G54" s="340">
        <v>1061082292.6900001</v>
      </c>
    </row>
    <row r="55" spans="1:7" x14ac:dyDescent="0.25">
      <c r="A55" s="336">
        <v>163708</v>
      </c>
      <c r="B55" s="30">
        <f t="shared" si="0"/>
        <v>6</v>
      </c>
      <c r="C55" s="343" t="s">
        <v>37</v>
      </c>
      <c r="D55" s="340">
        <v>5025210</v>
      </c>
      <c r="E55" s="340">
        <v>0</v>
      </c>
      <c r="F55" s="340">
        <v>0</v>
      </c>
      <c r="G55" s="340">
        <v>5025210</v>
      </c>
    </row>
    <row r="56" spans="1:7" x14ac:dyDescent="0.25">
      <c r="A56" s="336">
        <v>163708008</v>
      </c>
      <c r="B56" s="30">
        <f t="shared" si="0"/>
        <v>9</v>
      </c>
      <c r="C56" s="343" t="s">
        <v>38</v>
      </c>
      <c r="D56" s="340">
        <v>5025210</v>
      </c>
      <c r="E56" s="340">
        <v>0</v>
      </c>
      <c r="F56" s="340">
        <v>0</v>
      </c>
      <c r="G56" s="340">
        <v>5025210</v>
      </c>
    </row>
    <row r="57" spans="1:7" x14ac:dyDescent="0.25">
      <c r="A57" s="336">
        <v>163709</v>
      </c>
      <c r="B57" s="30">
        <f t="shared" si="0"/>
        <v>6</v>
      </c>
      <c r="C57" s="343" t="s">
        <v>39</v>
      </c>
      <c r="D57" s="340">
        <v>363784021.97000003</v>
      </c>
      <c r="E57" s="340">
        <v>57999243.579999998</v>
      </c>
      <c r="F57" s="340">
        <v>88578767.170000002</v>
      </c>
      <c r="G57" s="340">
        <v>333204498.38</v>
      </c>
    </row>
    <row r="58" spans="1:7" x14ac:dyDescent="0.25">
      <c r="A58" s="336">
        <v>163709001</v>
      </c>
      <c r="B58" s="30">
        <f t="shared" si="0"/>
        <v>9</v>
      </c>
      <c r="C58" s="343" t="s">
        <v>40</v>
      </c>
      <c r="D58" s="340">
        <v>116644747.55</v>
      </c>
      <c r="E58" s="340">
        <v>11445491.35</v>
      </c>
      <c r="F58" s="340">
        <v>3060204</v>
      </c>
      <c r="G58" s="340">
        <v>125030034.90000001</v>
      </c>
    </row>
    <row r="59" spans="1:7" x14ac:dyDescent="0.25">
      <c r="A59" s="336">
        <v>163709002</v>
      </c>
      <c r="B59" s="30">
        <f t="shared" si="0"/>
        <v>9</v>
      </c>
      <c r="C59" s="343" t="s">
        <v>41</v>
      </c>
      <c r="D59" s="340">
        <v>247139274.41999999</v>
      </c>
      <c r="E59" s="340">
        <v>46553752.229999997</v>
      </c>
      <c r="F59" s="340">
        <v>85518563.170000002</v>
      </c>
      <c r="G59" s="340">
        <v>208174463.47999999</v>
      </c>
    </row>
    <row r="60" spans="1:7" x14ac:dyDescent="0.25">
      <c r="A60" s="336">
        <v>163710</v>
      </c>
      <c r="B60" s="30">
        <f t="shared" si="0"/>
        <v>6</v>
      </c>
      <c r="C60" s="343" t="s">
        <v>42</v>
      </c>
      <c r="D60" s="340">
        <v>1504153274.98</v>
      </c>
      <c r="E60" s="340">
        <v>195266059.91</v>
      </c>
      <c r="F60" s="340">
        <v>66792402.609999999</v>
      </c>
      <c r="G60" s="340">
        <v>1632626932.28</v>
      </c>
    </row>
    <row r="61" spans="1:7" x14ac:dyDescent="0.25">
      <c r="A61" s="336">
        <v>163710001</v>
      </c>
      <c r="B61" s="30">
        <f t="shared" si="0"/>
        <v>9</v>
      </c>
      <c r="C61" s="343" t="s">
        <v>43</v>
      </c>
      <c r="D61" s="340">
        <v>1202237555.4300001</v>
      </c>
      <c r="E61" s="340">
        <v>64498056</v>
      </c>
      <c r="F61" s="340">
        <v>14265858</v>
      </c>
      <c r="G61" s="340">
        <v>1252469753.4300001</v>
      </c>
    </row>
    <row r="62" spans="1:7" x14ac:dyDescent="0.25">
      <c r="A62" s="336">
        <v>163710002</v>
      </c>
      <c r="B62" s="30">
        <f t="shared" si="0"/>
        <v>9</v>
      </c>
      <c r="C62" s="343" t="s">
        <v>44</v>
      </c>
      <c r="D62" s="340">
        <v>301915719.55000001</v>
      </c>
      <c r="E62" s="340">
        <v>122551642.7</v>
      </c>
      <c r="F62" s="340">
        <v>52526544.609999999</v>
      </c>
      <c r="G62" s="340">
        <v>371940817.63999999</v>
      </c>
    </row>
    <row r="63" spans="1:7" x14ac:dyDescent="0.25">
      <c r="A63" s="336">
        <v>163710003</v>
      </c>
      <c r="B63" s="30">
        <f t="shared" si="0"/>
        <v>9</v>
      </c>
      <c r="C63" s="343" t="s">
        <v>45</v>
      </c>
      <c r="D63" s="340">
        <v>0</v>
      </c>
      <c r="E63" s="340">
        <v>8216361.21</v>
      </c>
      <c r="F63" s="340">
        <v>0</v>
      </c>
      <c r="G63" s="340">
        <v>8216361.21</v>
      </c>
    </row>
    <row r="64" spans="1:7" x14ac:dyDescent="0.25">
      <c r="A64" s="336">
        <v>163711</v>
      </c>
      <c r="B64" s="30">
        <f t="shared" si="0"/>
        <v>6</v>
      </c>
      <c r="C64" s="343" t="s">
        <v>47</v>
      </c>
      <c r="D64" s="340">
        <v>1530810200.29</v>
      </c>
      <c r="E64" s="340">
        <v>0</v>
      </c>
      <c r="F64" s="340">
        <v>0</v>
      </c>
      <c r="G64" s="340">
        <v>1530810200.29</v>
      </c>
    </row>
    <row r="65" spans="1:7" x14ac:dyDescent="0.25">
      <c r="A65" s="336">
        <v>163711002</v>
      </c>
      <c r="B65" s="30">
        <f t="shared" si="0"/>
        <v>9</v>
      </c>
      <c r="C65" s="343" t="s">
        <v>48</v>
      </c>
      <c r="D65" s="340">
        <v>1530810200.29</v>
      </c>
      <c r="E65" s="340">
        <v>0</v>
      </c>
      <c r="F65" s="340">
        <v>0</v>
      </c>
      <c r="G65" s="340">
        <v>1530810200.29</v>
      </c>
    </row>
    <row r="66" spans="1:7" x14ac:dyDescent="0.25">
      <c r="A66" s="336">
        <v>1640</v>
      </c>
      <c r="B66" s="30">
        <f t="shared" si="0"/>
        <v>4</v>
      </c>
      <c r="C66" s="343" t="s">
        <v>55</v>
      </c>
      <c r="D66" s="340">
        <v>131931229691</v>
      </c>
      <c r="E66" s="340">
        <v>0</v>
      </c>
      <c r="F66" s="340">
        <v>0</v>
      </c>
      <c r="G66" s="340">
        <v>131931229691</v>
      </c>
    </row>
    <row r="67" spans="1:7" x14ac:dyDescent="0.25">
      <c r="A67" s="336">
        <v>164001</v>
      </c>
      <c r="B67" s="30">
        <f t="shared" si="0"/>
        <v>6</v>
      </c>
      <c r="C67" s="343" t="s">
        <v>56</v>
      </c>
      <c r="D67" s="340">
        <v>131931229691</v>
      </c>
      <c r="E67" s="340">
        <v>0</v>
      </c>
      <c r="F67" s="340">
        <v>0</v>
      </c>
      <c r="G67" s="340">
        <v>131931229691</v>
      </c>
    </row>
    <row r="68" spans="1:7" x14ac:dyDescent="0.25">
      <c r="A68" s="336">
        <v>164001001</v>
      </c>
      <c r="B68" s="30">
        <f t="shared" si="0"/>
        <v>9</v>
      </c>
      <c r="C68" s="343" t="s">
        <v>56</v>
      </c>
      <c r="D68" s="340">
        <v>131931229691</v>
      </c>
      <c r="E68" s="340">
        <v>0</v>
      </c>
      <c r="F68" s="340">
        <v>0</v>
      </c>
      <c r="G68" s="340">
        <v>131931229691</v>
      </c>
    </row>
    <row r="69" spans="1:7" x14ac:dyDescent="0.25">
      <c r="A69" s="336">
        <v>1645</v>
      </c>
      <c r="B69" s="30">
        <f t="shared" si="0"/>
        <v>4</v>
      </c>
      <c r="C69" s="343" t="s">
        <v>57</v>
      </c>
      <c r="D69" s="340">
        <v>1871948202.48</v>
      </c>
      <c r="E69" s="340">
        <v>0</v>
      </c>
      <c r="F69" s="340">
        <v>0</v>
      </c>
      <c r="G69" s="340">
        <v>1871948202.48</v>
      </c>
    </row>
    <row r="70" spans="1:7" x14ac:dyDescent="0.25">
      <c r="A70" s="336">
        <v>164501</v>
      </c>
      <c r="B70" s="30">
        <f t="shared" si="0"/>
        <v>6</v>
      </c>
      <c r="C70" s="343" t="s">
        <v>51</v>
      </c>
      <c r="D70" s="340">
        <v>1871948202.48</v>
      </c>
      <c r="E70" s="340">
        <v>0</v>
      </c>
      <c r="F70" s="340">
        <v>0</v>
      </c>
      <c r="G70" s="340">
        <v>1871948202.48</v>
      </c>
    </row>
    <row r="71" spans="1:7" x14ac:dyDescent="0.25">
      <c r="A71" s="336">
        <v>164501001</v>
      </c>
      <c r="B71" s="30">
        <f t="shared" si="0"/>
        <v>9</v>
      </c>
      <c r="C71" s="343" t="s">
        <v>51</v>
      </c>
      <c r="D71" s="340">
        <v>1871948202.48</v>
      </c>
      <c r="E71" s="340">
        <v>0</v>
      </c>
      <c r="F71" s="340">
        <v>0</v>
      </c>
      <c r="G71" s="340">
        <v>1871948202.48</v>
      </c>
    </row>
    <row r="72" spans="1:7" x14ac:dyDescent="0.25">
      <c r="A72" s="336">
        <v>1650</v>
      </c>
      <c r="B72" s="30">
        <f t="shared" si="0"/>
        <v>4</v>
      </c>
      <c r="C72" s="343" t="s">
        <v>58</v>
      </c>
      <c r="D72" s="340">
        <v>12851075.300000001</v>
      </c>
      <c r="E72" s="340">
        <v>0</v>
      </c>
      <c r="F72" s="340">
        <v>0</v>
      </c>
      <c r="G72" s="340">
        <v>12851075.300000001</v>
      </c>
    </row>
    <row r="73" spans="1:7" x14ac:dyDescent="0.25">
      <c r="A73" s="336">
        <v>165012</v>
      </c>
      <c r="B73" s="30">
        <f t="shared" si="0"/>
        <v>6</v>
      </c>
      <c r="C73" s="343" t="s">
        <v>59</v>
      </c>
      <c r="D73" s="340">
        <v>12851075.300000001</v>
      </c>
      <c r="E73" s="340">
        <v>0</v>
      </c>
      <c r="F73" s="340">
        <v>0</v>
      </c>
      <c r="G73" s="340">
        <v>12851075.300000001</v>
      </c>
    </row>
    <row r="74" spans="1:7" x14ac:dyDescent="0.25">
      <c r="A74" s="336">
        <v>165012001</v>
      </c>
      <c r="B74" s="30">
        <f t="shared" ref="B74:B137" si="1">LEN(A74)</f>
        <v>9</v>
      </c>
      <c r="C74" s="343" t="s">
        <v>59</v>
      </c>
      <c r="D74" s="340">
        <v>12851075.300000001</v>
      </c>
      <c r="E74" s="340">
        <v>0</v>
      </c>
      <c r="F74" s="340">
        <v>0</v>
      </c>
      <c r="G74" s="340">
        <v>12851075.300000001</v>
      </c>
    </row>
    <row r="75" spans="1:7" x14ac:dyDescent="0.25">
      <c r="A75" s="336">
        <v>1655</v>
      </c>
      <c r="B75" s="30">
        <f t="shared" si="1"/>
        <v>4</v>
      </c>
      <c r="C75" s="343" t="s">
        <v>60</v>
      </c>
      <c r="D75" s="340">
        <v>32602055331.75</v>
      </c>
      <c r="E75" s="340">
        <v>1899070385.4000001</v>
      </c>
      <c r="F75" s="340">
        <v>1.84</v>
      </c>
      <c r="G75" s="340">
        <v>34501125715.309998</v>
      </c>
    </row>
    <row r="76" spans="1:7" x14ac:dyDescent="0.25">
      <c r="A76" s="336">
        <v>165511</v>
      </c>
      <c r="B76" s="30">
        <f t="shared" si="1"/>
        <v>6</v>
      </c>
      <c r="C76" s="343" t="s">
        <v>35</v>
      </c>
      <c r="D76" s="340">
        <v>618635931.78999996</v>
      </c>
      <c r="E76" s="340">
        <v>0</v>
      </c>
      <c r="F76" s="340">
        <v>0</v>
      </c>
      <c r="G76" s="340">
        <v>618635931.78999996</v>
      </c>
    </row>
    <row r="77" spans="1:7" x14ac:dyDescent="0.25">
      <c r="A77" s="336">
        <v>165511001</v>
      </c>
      <c r="B77" s="30">
        <f t="shared" si="1"/>
        <v>9</v>
      </c>
      <c r="C77" s="343" t="s">
        <v>35</v>
      </c>
      <c r="D77" s="340">
        <v>618635931.78999996</v>
      </c>
      <c r="E77" s="340">
        <v>0</v>
      </c>
      <c r="F77" s="340">
        <v>0</v>
      </c>
      <c r="G77" s="340">
        <v>618635931.78999996</v>
      </c>
    </row>
    <row r="78" spans="1:7" x14ac:dyDescent="0.25">
      <c r="A78" s="336">
        <v>165520</v>
      </c>
      <c r="B78" s="30">
        <f t="shared" si="1"/>
        <v>6</v>
      </c>
      <c r="C78" s="343" t="s">
        <v>36</v>
      </c>
      <c r="D78" s="340">
        <v>31983419399.959999</v>
      </c>
      <c r="E78" s="340">
        <v>1899070385.4000001</v>
      </c>
      <c r="F78" s="340">
        <v>1.84</v>
      </c>
      <c r="G78" s="340">
        <v>33882489783.52</v>
      </c>
    </row>
    <row r="79" spans="1:7" x14ac:dyDescent="0.25">
      <c r="A79" s="336">
        <v>165520001</v>
      </c>
      <c r="B79" s="30">
        <f t="shared" si="1"/>
        <v>9</v>
      </c>
      <c r="C79" s="343" t="s">
        <v>36</v>
      </c>
      <c r="D79" s="340">
        <v>31983419399.959999</v>
      </c>
      <c r="E79" s="340">
        <v>1899070385.4000001</v>
      </c>
      <c r="F79" s="340">
        <v>1.84</v>
      </c>
      <c r="G79" s="340">
        <v>33882489783.52</v>
      </c>
    </row>
    <row r="80" spans="1:7" x14ac:dyDescent="0.25">
      <c r="A80" s="336">
        <v>1660</v>
      </c>
      <c r="B80" s="30">
        <f t="shared" si="1"/>
        <v>4</v>
      </c>
      <c r="C80" s="343" t="s">
        <v>61</v>
      </c>
      <c r="D80" s="340">
        <v>29056158.609999999</v>
      </c>
      <c r="E80" s="340">
        <v>0</v>
      </c>
      <c r="F80" s="340">
        <v>0</v>
      </c>
      <c r="G80" s="340">
        <v>29056158.609999999</v>
      </c>
    </row>
    <row r="81" spans="1:7" x14ac:dyDescent="0.25">
      <c r="A81" s="336">
        <v>166009</v>
      </c>
      <c r="B81" s="30">
        <f t="shared" si="1"/>
        <v>6</v>
      </c>
      <c r="C81" s="343" t="s">
        <v>38</v>
      </c>
      <c r="D81" s="340">
        <v>29056158.609999999</v>
      </c>
      <c r="E81" s="340">
        <v>0</v>
      </c>
      <c r="F81" s="340">
        <v>0</v>
      </c>
      <c r="G81" s="340">
        <v>29056158.609999999</v>
      </c>
    </row>
    <row r="82" spans="1:7" x14ac:dyDescent="0.25">
      <c r="A82" s="336">
        <v>166009001</v>
      </c>
      <c r="B82" s="30">
        <f t="shared" si="1"/>
        <v>9</v>
      </c>
      <c r="C82" s="343" t="s">
        <v>38</v>
      </c>
      <c r="D82" s="340">
        <v>29056158.609999999</v>
      </c>
      <c r="E82" s="340">
        <v>0</v>
      </c>
      <c r="F82" s="340">
        <v>0</v>
      </c>
      <c r="G82" s="340">
        <v>29056158.609999999</v>
      </c>
    </row>
    <row r="83" spans="1:7" x14ac:dyDescent="0.25">
      <c r="A83" s="336">
        <v>1665</v>
      </c>
      <c r="B83" s="30">
        <f t="shared" si="1"/>
        <v>4</v>
      </c>
      <c r="C83" s="343" t="s">
        <v>62</v>
      </c>
      <c r="D83" s="340">
        <v>5187493980.5299997</v>
      </c>
      <c r="E83" s="340">
        <v>116143107.29000001</v>
      </c>
      <c r="F83" s="340">
        <v>89867273.150000006</v>
      </c>
      <c r="G83" s="340">
        <v>5213769814.6700001</v>
      </c>
    </row>
    <row r="84" spans="1:7" x14ac:dyDescent="0.25">
      <c r="A84" s="336">
        <v>166501</v>
      </c>
      <c r="B84" s="30">
        <f t="shared" si="1"/>
        <v>6</v>
      </c>
      <c r="C84" s="343" t="s">
        <v>40</v>
      </c>
      <c r="D84" s="340">
        <v>3482709437.5999999</v>
      </c>
      <c r="E84" s="340">
        <v>3060204</v>
      </c>
      <c r="F84" s="340">
        <v>11445491.35</v>
      </c>
      <c r="G84" s="340">
        <v>3474324150.25</v>
      </c>
    </row>
    <row r="85" spans="1:7" x14ac:dyDescent="0.25">
      <c r="A85" s="336">
        <v>166501001</v>
      </c>
      <c r="B85" s="30">
        <f t="shared" si="1"/>
        <v>9</v>
      </c>
      <c r="C85" s="343" t="s">
        <v>40</v>
      </c>
      <c r="D85" s="340">
        <v>3482709437.5999999</v>
      </c>
      <c r="E85" s="340">
        <v>3060204</v>
      </c>
      <c r="F85" s="340">
        <v>11445491.35</v>
      </c>
      <c r="G85" s="340">
        <v>3474324150.25</v>
      </c>
    </row>
    <row r="86" spans="1:7" x14ac:dyDescent="0.25">
      <c r="A86" s="336">
        <v>166502</v>
      </c>
      <c r="B86" s="30">
        <f t="shared" si="1"/>
        <v>6</v>
      </c>
      <c r="C86" s="343" t="s">
        <v>41</v>
      </c>
      <c r="D86" s="340">
        <v>1691007263.96</v>
      </c>
      <c r="E86" s="340">
        <v>113082903.29000001</v>
      </c>
      <c r="F86" s="340">
        <v>78421781.799999997</v>
      </c>
      <c r="G86" s="340">
        <v>1725668385.45</v>
      </c>
    </row>
    <row r="87" spans="1:7" x14ac:dyDescent="0.25">
      <c r="A87" s="336">
        <v>166502001</v>
      </c>
      <c r="B87" s="30">
        <f t="shared" si="1"/>
        <v>9</v>
      </c>
      <c r="C87" s="343" t="s">
        <v>41</v>
      </c>
      <c r="D87" s="340">
        <v>1691007263.96</v>
      </c>
      <c r="E87" s="340">
        <v>113082903.29000001</v>
      </c>
      <c r="F87" s="340">
        <v>78421781.799999997</v>
      </c>
      <c r="G87" s="340">
        <v>1725668385.45</v>
      </c>
    </row>
    <row r="88" spans="1:7" x14ac:dyDescent="0.25">
      <c r="A88" s="336">
        <v>166505</v>
      </c>
      <c r="B88" s="30">
        <f t="shared" si="1"/>
        <v>6</v>
      </c>
      <c r="C88" s="343" t="s">
        <v>52</v>
      </c>
      <c r="D88" s="340">
        <v>13777278.970000001</v>
      </c>
      <c r="E88" s="340">
        <v>0</v>
      </c>
      <c r="F88" s="340">
        <v>0</v>
      </c>
      <c r="G88" s="340">
        <v>13777278.970000001</v>
      </c>
    </row>
    <row r="89" spans="1:7" x14ac:dyDescent="0.25">
      <c r="A89" s="336">
        <v>166505001</v>
      </c>
      <c r="B89" s="30">
        <f t="shared" si="1"/>
        <v>9</v>
      </c>
      <c r="C89" s="343" t="s">
        <v>52</v>
      </c>
      <c r="D89" s="340">
        <v>13777278.970000001</v>
      </c>
      <c r="E89" s="340">
        <v>0</v>
      </c>
      <c r="F89" s="340">
        <v>0</v>
      </c>
      <c r="G89" s="340">
        <v>13777278.970000001</v>
      </c>
    </row>
    <row r="90" spans="1:7" x14ac:dyDescent="0.25">
      <c r="A90" s="336">
        <v>1670</v>
      </c>
      <c r="B90" s="30">
        <f t="shared" si="1"/>
        <v>4</v>
      </c>
      <c r="C90" s="343" t="s">
        <v>63</v>
      </c>
      <c r="D90" s="340">
        <v>14531098620.52</v>
      </c>
      <c r="E90" s="340">
        <v>3883154504.6399999</v>
      </c>
      <c r="F90" s="340">
        <v>195266060.22</v>
      </c>
      <c r="G90" s="340">
        <v>18218987064.939999</v>
      </c>
    </row>
    <row r="91" spans="1:7" x14ac:dyDescent="0.25">
      <c r="A91" s="336">
        <v>167001</v>
      </c>
      <c r="B91" s="30">
        <f t="shared" si="1"/>
        <v>6</v>
      </c>
      <c r="C91" s="343" t="s">
        <v>43</v>
      </c>
      <c r="D91" s="340">
        <v>6090259004.6199999</v>
      </c>
      <c r="E91" s="340">
        <v>547040485.60000002</v>
      </c>
      <c r="F91" s="340">
        <v>64498056.310000002</v>
      </c>
      <c r="G91" s="340">
        <v>6572801433.9099998</v>
      </c>
    </row>
    <row r="92" spans="1:7" x14ac:dyDescent="0.25">
      <c r="A92" s="336">
        <v>167001001</v>
      </c>
      <c r="B92" s="30">
        <f t="shared" si="1"/>
        <v>9</v>
      </c>
      <c r="C92" s="343" t="s">
        <v>43</v>
      </c>
      <c r="D92" s="340">
        <v>6090259004.6199999</v>
      </c>
      <c r="E92" s="340">
        <v>547040485.60000002</v>
      </c>
      <c r="F92" s="340">
        <v>64498056.310000002</v>
      </c>
      <c r="G92" s="340">
        <v>6572801433.9099998</v>
      </c>
    </row>
    <row r="93" spans="1:7" x14ac:dyDescent="0.25">
      <c r="A93" s="336">
        <v>167002</v>
      </c>
      <c r="B93" s="30">
        <f t="shared" si="1"/>
        <v>6</v>
      </c>
      <c r="C93" s="343" t="s">
        <v>44</v>
      </c>
      <c r="D93" s="340">
        <v>8282671560.3000002</v>
      </c>
      <c r="E93" s="340">
        <v>3336114019.04</v>
      </c>
      <c r="F93" s="340">
        <v>122551642.7</v>
      </c>
      <c r="G93" s="340">
        <v>11496233936.639999</v>
      </c>
    </row>
    <row r="94" spans="1:7" x14ac:dyDescent="0.25">
      <c r="A94" s="336">
        <v>167002001</v>
      </c>
      <c r="B94" s="30">
        <f t="shared" si="1"/>
        <v>9</v>
      </c>
      <c r="C94" s="343" t="s">
        <v>44</v>
      </c>
      <c r="D94" s="340">
        <v>8282671560.3000002</v>
      </c>
      <c r="E94" s="340">
        <v>3336114019.04</v>
      </c>
      <c r="F94" s="340">
        <v>122551642.7</v>
      </c>
      <c r="G94" s="340">
        <v>11496233936.639999</v>
      </c>
    </row>
    <row r="95" spans="1:7" x14ac:dyDescent="0.25">
      <c r="A95" s="336">
        <v>167004</v>
      </c>
      <c r="B95" s="30">
        <f t="shared" si="1"/>
        <v>6</v>
      </c>
      <c r="C95" s="343" t="s">
        <v>45</v>
      </c>
      <c r="D95" s="340">
        <v>158168055.59999999</v>
      </c>
      <c r="E95" s="340">
        <v>0</v>
      </c>
      <c r="F95" s="340">
        <v>8216361.21</v>
      </c>
      <c r="G95" s="340">
        <v>149951694.38999999</v>
      </c>
    </row>
    <row r="96" spans="1:7" x14ac:dyDescent="0.25">
      <c r="A96" s="336">
        <v>167004001</v>
      </c>
      <c r="B96" s="30">
        <f t="shared" si="1"/>
        <v>9</v>
      </c>
      <c r="C96" s="343" t="s">
        <v>45</v>
      </c>
      <c r="D96" s="340">
        <v>158168055.59999999</v>
      </c>
      <c r="E96" s="340">
        <v>0</v>
      </c>
      <c r="F96" s="340">
        <v>8216361.21</v>
      </c>
      <c r="G96" s="340">
        <v>149951694.38999999</v>
      </c>
    </row>
    <row r="97" spans="1:7" x14ac:dyDescent="0.25">
      <c r="A97" s="336">
        <v>1675</v>
      </c>
      <c r="B97" s="30">
        <f t="shared" si="1"/>
        <v>4</v>
      </c>
      <c r="C97" s="343" t="s">
        <v>64</v>
      </c>
      <c r="D97" s="340">
        <v>1409812621.5</v>
      </c>
      <c r="E97" s="340">
        <v>0</v>
      </c>
      <c r="F97" s="340">
        <v>0</v>
      </c>
      <c r="G97" s="340">
        <v>1409812621.5</v>
      </c>
    </row>
    <row r="98" spans="1:7" x14ac:dyDescent="0.25">
      <c r="A98" s="336">
        <v>167502</v>
      </c>
      <c r="B98" s="30">
        <f t="shared" si="1"/>
        <v>6</v>
      </c>
      <c r="C98" s="343" t="s">
        <v>48</v>
      </c>
      <c r="D98" s="340">
        <v>1230981762.0999999</v>
      </c>
      <c r="E98" s="340">
        <v>0</v>
      </c>
      <c r="F98" s="340">
        <v>0</v>
      </c>
      <c r="G98" s="340">
        <v>1230981762.0999999</v>
      </c>
    </row>
    <row r="99" spans="1:7" x14ac:dyDescent="0.25">
      <c r="A99" s="336">
        <v>167502001</v>
      </c>
      <c r="B99" s="30">
        <f t="shared" si="1"/>
        <v>9</v>
      </c>
      <c r="C99" s="343" t="s">
        <v>48</v>
      </c>
      <c r="D99" s="340">
        <v>1230981762.0999999</v>
      </c>
      <c r="E99" s="340">
        <v>0</v>
      </c>
      <c r="F99" s="340">
        <v>0</v>
      </c>
      <c r="G99" s="340">
        <v>1230981762.0999999</v>
      </c>
    </row>
    <row r="100" spans="1:7" x14ac:dyDescent="0.25">
      <c r="A100" s="336">
        <v>167506</v>
      </c>
      <c r="B100" s="30">
        <f t="shared" si="1"/>
        <v>6</v>
      </c>
      <c r="C100" s="343" t="s">
        <v>65</v>
      </c>
      <c r="D100" s="340">
        <v>178830859.40000001</v>
      </c>
      <c r="E100" s="340">
        <v>0</v>
      </c>
      <c r="F100" s="340">
        <v>0</v>
      </c>
      <c r="G100" s="340">
        <v>178830859.40000001</v>
      </c>
    </row>
    <row r="101" spans="1:7" x14ac:dyDescent="0.25">
      <c r="A101" s="336">
        <v>167506001</v>
      </c>
      <c r="B101" s="30">
        <f t="shared" si="1"/>
        <v>9</v>
      </c>
      <c r="C101" s="343" t="s">
        <v>65</v>
      </c>
      <c r="D101" s="340">
        <v>178830859.40000001</v>
      </c>
      <c r="E101" s="340">
        <v>0</v>
      </c>
      <c r="F101" s="340">
        <v>0</v>
      </c>
      <c r="G101" s="340">
        <v>178830859.40000001</v>
      </c>
    </row>
    <row r="102" spans="1:7" x14ac:dyDescent="0.25">
      <c r="A102" s="336">
        <v>1680</v>
      </c>
      <c r="B102" s="30">
        <f t="shared" si="1"/>
        <v>4</v>
      </c>
      <c r="C102" s="343" t="s">
        <v>66</v>
      </c>
      <c r="D102" s="340">
        <v>15535583.35</v>
      </c>
      <c r="E102" s="340">
        <v>0</v>
      </c>
      <c r="F102" s="340">
        <v>0</v>
      </c>
      <c r="G102" s="340">
        <v>15535583.35</v>
      </c>
    </row>
    <row r="103" spans="1:7" x14ac:dyDescent="0.25">
      <c r="A103" s="336">
        <v>168002</v>
      </c>
      <c r="B103" s="30">
        <f t="shared" si="1"/>
        <v>6</v>
      </c>
      <c r="C103" s="343" t="s">
        <v>54</v>
      </c>
      <c r="D103" s="340">
        <v>9261958.1199999992</v>
      </c>
      <c r="E103" s="340">
        <v>0</v>
      </c>
      <c r="F103" s="340">
        <v>0</v>
      </c>
      <c r="G103" s="340">
        <v>9261958.1199999992</v>
      </c>
    </row>
    <row r="104" spans="1:7" x14ac:dyDescent="0.25">
      <c r="A104" s="336">
        <v>168002001</v>
      </c>
      <c r="B104" s="30">
        <f t="shared" si="1"/>
        <v>9</v>
      </c>
      <c r="C104" s="343" t="s">
        <v>54</v>
      </c>
      <c r="D104" s="340">
        <v>9261958.1199999992</v>
      </c>
      <c r="E104" s="340">
        <v>0</v>
      </c>
      <c r="F104" s="340">
        <v>0</v>
      </c>
      <c r="G104" s="340">
        <v>9261958.1199999992</v>
      </c>
    </row>
    <row r="105" spans="1:7" x14ac:dyDescent="0.25">
      <c r="A105" s="336">
        <v>168006</v>
      </c>
      <c r="B105" s="30">
        <f t="shared" si="1"/>
        <v>6</v>
      </c>
      <c r="C105" s="343" t="s">
        <v>67</v>
      </c>
      <c r="D105" s="340">
        <v>6273625.2300000004</v>
      </c>
      <c r="E105" s="340">
        <v>0</v>
      </c>
      <c r="F105" s="340">
        <v>0</v>
      </c>
      <c r="G105" s="340">
        <v>6273625.2300000004</v>
      </c>
    </row>
    <row r="106" spans="1:7" x14ac:dyDescent="0.25">
      <c r="A106" s="336">
        <v>168006001</v>
      </c>
      <c r="B106" s="30">
        <f t="shared" si="1"/>
        <v>9</v>
      </c>
      <c r="C106" s="343" t="s">
        <v>67</v>
      </c>
      <c r="D106" s="340">
        <v>6273625.2300000004</v>
      </c>
      <c r="E106" s="340">
        <v>0</v>
      </c>
      <c r="F106" s="340">
        <v>0</v>
      </c>
      <c r="G106" s="340">
        <v>6273625.2300000004</v>
      </c>
    </row>
    <row r="107" spans="1:7" x14ac:dyDescent="0.25">
      <c r="A107" s="336">
        <v>1681</v>
      </c>
      <c r="B107" s="30">
        <f t="shared" si="1"/>
        <v>4</v>
      </c>
      <c r="C107" s="343" t="s">
        <v>68</v>
      </c>
      <c r="D107" s="340">
        <v>76981559.640000001</v>
      </c>
      <c r="E107" s="340">
        <v>0</v>
      </c>
      <c r="F107" s="340">
        <v>0</v>
      </c>
      <c r="G107" s="340">
        <v>76981559.640000001</v>
      </c>
    </row>
    <row r="108" spans="1:7" x14ac:dyDescent="0.25">
      <c r="A108" s="336">
        <v>168101</v>
      </c>
      <c r="B108" s="30">
        <f t="shared" si="1"/>
        <v>6</v>
      </c>
      <c r="C108" s="343" t="s">
        <v>69</v>
      </c>
      <c r="D108" s="340">
        <v>76981559.640000001</v>
      </c>
      <c r="E108" s="340">
        <v>0</v>
      </c>
      <c r="F108" s="340">
        <v>0</v>
      </c>
      <c r="G108" s="340">
        <v>76981559.640000001</v>
      </c>
    </row>
    <row r="109" spans="1:7" x14ac:dyDescent="0.25">
      <c r="A109" s="336">
        <v>168101001</v>
      </c>
      <c r="B109" s="30">
        <f t="shared" si="1"/>
        <v>9</v>
      </c>
      <c r="C109" s="343" t="s">
        <v>69</v>
      </c>
      <c r="D109" s="340">
        <v>76981559.640000001</v>
      </c>
      <c r="E109" s="340">
        <v>0</v>
      </c>
      <c r="F109" s="340">
        <v>0</v>
      </c>
      <c r="G109" s="340">
        <v>76981559.640000001</v>
      </c>
    </row>
    <row r="110" spans="1:7" x14ac:dyDescent="0.25">
      <c r="A110" s="336">
        <v>1685</v>
      </c>
      <c r="B110" s="30">
        <f t="shared" si="1"/>
        <v>4</v>
      </c>
      <c r="C110" s="343" t="s">
        <v>70</v>
      </c>
      <c r="D110" s="340">
        <v>-19556003938.619999</v>
      </c>
      <c r="E110" s="340">
        <v>898852611.60000002</v>
      </c>
      <c r="F110" s="340">
        <v>1989782329.01</v>
      </c>
      <c r="G110" s="340">
        <v>-20646933656.029999</v>
      </c>
    </row>
    <row r="111" spans="1:7" x14ac:dyDescent="0.25">
      <c r="A111" s="336">
        <v>168501</v>
      </c>
      <c r="B111" s="30">
        <f t="shared" si="1"/>
        <v>6</v>
      </c>
      <c r="C111" s="343" t="s">
        <v>71</v>
      </c>
      <c r="D111" s="340">
        <v>-9235186078.5</v>
      </c>
      <c r="E111" s="340">
        <v>219885382.84</v>
      </c>
      <c r="F111" s="340">
        <v>549713457.10000002</v>
      </c>
      <c r="G111" s="340">
        <v>-9565014152.7600002</v>
      </c>
    </row>
    <row r="112" spans="1:7" x14ac:dyDescent="0.25">
      <c r="A112" s="336">
        <v>168501001</v>
      </c>
      <c r="B112" s="30">
        <f t="shared" si="1"/>
        <v>9</v>
      </c>
      <c r="C112" s="343" t="s">
        <v>56</v>
      </c>
      <c r="D112" s="340">
        <v>-9235186078.5</v>
      </c>
      <c r="E112" s="340">
        <v>219885382.84</v>
      </c>
      <c r="F112" s="340">
        <v>549713457.10000002</v>
      </c>
      <c r="G112" s="340">
        <v>-9565014152.7600002</v>
      </c>
    </row>
    <row r="113" spans="1:7" x14ac:dyDescent="0.25">
      <c r="A113" s="336">
        <v>168502</v>
      </c>
      <c r="B113" s="30">
        <f t="shared" si="1"/>
        <v>6</v>
      </c>
      <c r="C113" s="343" t="s">
        <v>50</v>
      </c>
      <c r="D113" s="340">
        <v>-433404396.25</v>
      </c>
      <c r="E113" s="340">
        <v>10399712.279999999</v>
      </c>
      <c r="F113" s="340">
        <v>25999280.699999999</v>
      </c>
      <c r="G113" s="340">
        <v>-449003964.67000002</v>
      </c>
    </row>
    <row r="114" spans="1:7" x14ac:dyDescent="0.25">
      <c r="A114" s="336">
        <v>168502001</v>
      </c>
      <c r="B114" s="30">
        <f t="shared" si="1"/>
        <v>9</v>
      </c>
      <c r="C114" s="343" t="s">
        <v>51</v>
      </c>
      <c r="D114" s="340">
        <v>-433404396.25</v>
      </c>
      <c r="E114" s="340">
        <v>10399712.279999999</v>
      </c>
      <c r="F114" s="340">
        <v>25999280.699999999</v>
      </c>
      <c r="G114" s="340">
        <v>-449003964.67000002</v>
      </c>
    </row>
    <row r="115" spans="1:7" x14ac:dyDescent="0.25">
      <c r="A115" s="336">
        <v>168503</v>
      </c>
      <c r="B115" s="30">
        <f t="shared" si="1"/>
        <v>6</v>
      </c>
      <c r="C115" s="343" t="s">
        <v>72</v>
      </c>
      <c r="D115" s="340">
        <v>-4497876.45</v>
      </c>
      <c r="E115" s="340">
        <v>107092.3</v>
      </c>
      <c r="F115" s="340">
        <v>267730.75</v>
      </c>
      <c r="G115" s="340">
        <v>-4658514.9000000004</v>
      </c>
    </row>
    <row r="116" spans="1:7" x14ac:dyDescent="0.25">
      <c r="A116" s="336">
        <v>168503010</v>
      </c>
      <c r="B116" s="30">
        <f t="shared" si="1"/>
        <v>9</v>
      </c>
      <c r="C116" s="343" t="s">
        <v>59</v>
      </c>
      <c r="D116" s="340">
        <v>-4497876.45</v>
      </c>
      <c r="E116" s="340">
        <v>107092.3</v>
      </c>
      <c r="F116" s="340">
        <v>267730.75</v>
      </c>
      <c r="G116" s="340">
        <v>-4658514.9000000004</v>
      </c>
    </row>
    <row r="117" spans="1:7" x14ac:dyDescent="0.25">
      <c r="A117" s="336">
        <v>168504</v>
      </c>
      <c r="B117" s="30">
        <f t="shared" si="1"/>
        <v>6</v>
      </c>
      <c r="C117" s="343" t="s">
        <v>34</v>
      </c>
      <c r="D117" s="340">
        <v>-3844139488.3600001</v>
      </c>
      <c r="E117" s="340">
        <v>271721314.22000003</v>
      </c>
      <c r="F117" s="340">
        <v>704716485.96000004</v>
      </c>
      <c r="G117" s="340">
        <v>-4277134660.0999999</v>
      </c>
    </row>
    <row r="118" spans="1:7" x14ac:dyDescent="0.25">
      <c r="A118" s="336">
        <v>168504009</v>
      </c>
      <c r="B118" s="30">
        <f t="shared" si="1"/>
        <v>9</v>
      </c>
      <c r="C118" s="343" t="s">
        <v>35</v>
      </c>
      <c r="D118" s="340">
        <v>-163700208.00999999</v>
      </c>
      <c r="E118" s="340">
        <v>5190343.3</v>
      </c>
      <c r="F118" s="340">
        <v>12975858.25</v>
      </c>
      <c r="G118" s="340">
        <v>-171485722.96000001</v>
      </c>
    </row>
    <row r="119" spans="1:7" x14ac:dyDescent="0.25">
      <c r="A119" s="336">
        <v>168504011</v>
      </c>
      <c r="B119" s="30">
        <f t="shared" si="1"/>
        <v>9</v>
      </c>
      <c r="C119" s="343" t="s">
        <v>36</v>
      </c>
      <c r="D119" s="340">
        <v>-3680439280.3499999</v>
      </c>
      <c r="E119" s="340">
        <v>266530970.91999999</v>
      </c>
      <c r="F119" s="340">
        <v>691740627.71000004</v>
      </c>
      <c r="G119" s="340">
        <v>-4105648937.1399999</v>
      </c>
    </row>
    <row r="120" spans="1:7" x14ac:dyDescent="0.25">
      <c r="A120" s="336">
        <v>168505</v>
      </c>
      <c r="B120" s="30">
        <f t="shared" si="1"/>
        <v>6</v>
      </c>
      <c r="C120" s="343" t="s">
        <v>37</v>
      </c>
      <c r="D120" s="340">
        <v>-6715743.6600000001</v>
      </c>
      <c r="E120" s="340">
        <v>243645.32</v>
      </c>
      <c r="F120" s="340">
        <v>609113.30000000005</v>
      </c>
      <c r="G120" s="340">
        <v>-7081211.6399999997</v>
      </c>
    </row>
    <row r="121" spans="1:7" x14ac:dyDescent="0.25">
      <c r="A121" s="336">
        <v>168505008</v>
      </c>
      <c r="B121" s="30">
        <f t="shared" si="1"/>
        <v>9</v>
      </c>
      <c r="C121" s="343" t="s">
        <v>38</v>
      </c>
      <c r="D121" s="340">
        <v>-6715743.6600000001</v>
      </c>
      <c r="E121" s="340">
        <v>243645.32</v>
      </c>
      <c r="F121" s="340">
        <v>609113.30000000005</v>
      </c>
      <c r="G121" s="340">
        <v>-7081211.6399999997</v>
      </c>
    </row>
    <row r="122" spans="1:7" x14ac:dyDescent="0.25">
      <c r="A122" s="336">
        <v>168506</v>
      </c>
      <c r="B122" s="30">
        <f t="shared" si="1"/>
        <v>6</v>
      </c>
      <c r="C122" s="343" t="s">
        <v>39</v>
      </c>
      <c r="D122" s="340">
        <v>-1058537511</v>
      </c>
      <c r="E122" s="340">
        <v>49989038.369999997</v>
      </c>
      <c r="F122" s="340">
        <v>79031947.450000003</v>
      </c>
      <c r="G122" s="340">
        <v>-1087580420.0799999</v>
      </c>
    </row>
    <row r="123" spans="1:7" x14ac:dyDescent="0.25">
      <c r="A123" s="336">
        <v>168506001</v>
      </c>
      <c r="B123" s="30">
        <f t="shared" si="1"/>
        <v>9</v>
      </c>
      <c r="C123" s="343" t="s">
        <v>40</v>
      </c>
      <c r="D123" s="340">
        <v>-786012112.25999999</v>
      </c>
      <c r="E123" s="340">
        <v>22055040.780000001</v>
      </c>
      <c r="F123" s="340">
        <v>48981015.210000001</v>
      </c>
      <c r="G123" s="340">
        <v>-812938086.69000006</v>
      </c>
    </row>
    <row r="124" spans="1:7" x14ac:dyDescent="0.25">
      <c r="A124" s="336">
        <v>168506002</v>
      </c>
      <c r="B124" s="30">
        <f t="shared" si="1"/>
        <v>9</v>
      </c>
      <c r="C124" s="343" t="s">
        <v>41</v>
      </c>
      <c r="D124" s="340">
        <v>-269310701.02999997</v>
      </c>
      <c r="E124" s="340">
        <v>27857457.210000001</v>
      </c>
      <c r="F124" s="340">
        <v>29859581.289999999</v>
      </c>
      <c r="G124" s="340">
        <v>-271312825.11000001</v>
      </c>
    </row>
    <row r="125" spans="1:7" x14ac:dyDescent="0.25">
      <c r="A125" s="336">
        <v>168506004</v>
      </c>
      <c r="B125" s="30">
        <f t="shared" si="1"/>
        <v>9</v>
      </c>
      <c r="C125" s="343" t="s">
        <v>52</v>
      </c>
      <c r="D125" s="340">
        <v>-3214697.71</v>
      </c>
      <c r="E125" s="340">
        <v>76540.38</v>
      </c>
      <c r="F125" s="340">
        <v>191350.95</v>
      </c>
      <c r="G125" s="340">
        <v>-3329508.28</v>
      </c>
    </row>
    <row r="126" spans="1:7" x14ac:dyDescent="0.25">
      <c r="A126" s="336">
        <v>168507</v>
      </c>
      <c r="B126" s="30">
        <f t="shared" si="1"/>
        <v>6</v>
      </c>
      <c r="C126" s="343" t="s">
        <v>42</v>
      </c>
      <c r="D126" s="340">
        <v>-3094657380.9299998</v>
      </c>
      <c r="E126" s="340">
        <v>182350894.19</v>
      </c>
      <c r="F126" s="340">
        <v>372869760.10000002</v>
      </c>
      <c r="G126" s="340">
        <v>-3285176246.8400002</v>
      </c>
    </row>
    <row r="127" spans="1:7" x14ac:dyDescent="0.25">
      <c r="A127" s="336">
        <v>168507001</v>
      </c>
      <c r="B127" s="30">
        <f t="shared" si="1"/>
        <v>9</v>
      </c>
      <c r="C127" s="343" t="s">
        <v>43</v>
      </c>
      <c r="D127" s="340">
        <v>-1460251954.99</v>
      </c>
      <c r="E127" s="340">
        <v>73649725.769999996</v>
      </c>
      <c r="F127" s="340">
        <v>152506842.81</v>
      </c>
      <c r="G127" s="340">
        <v>-1539109072.03</v>
      </c>
    </row>
    <row r="128" spans="1:7" x14ac:dyDescent="0.25">
      <c r="A128" s="336">
        <v>168507002</v>
      </c>
      <c r="B128" s="30">
        <f t="shared" si="1"/>
        <v>9</v>
      </c>
      <c r="C128" s="343" t="s">
        <v>44</v>
      </c>
      <c r="D128" s="340">
        <v>-1579046608.71</v>
      </c>
      <c r="E128" s="340">
        <v>104473140.41</v>
      </c>
      <c r="F128" s="340">
        <v>217136219.59</v>
      </c>
      <c r="G128" s="340">
        <v>-1691709687.8900001</v>
      </c>
    </row>
    <row r="129" spans="1:7" x14ac:dyDescent="0.25">
      <c r="A129" s="336">
        <v>168507003</v>
      </c>
      <c r="B129" s="30">
        <f t="shared" si="1"/>
        <v>9</v>
      </c>
      <c r="C129" s="343" t="s">
        <v>45</v>
      </c>
      <c r="D129" s="340">
        <v>-55358817.229999997</v>
      </c>
      <c r="E129" s="340">
        <v>4228028.01</v>
      </c>
      <c r="F129" s="340">
        <v>3226697.7</v>
      </c>
      <c r="G129" s="340">
        <v>-54357486.920000002</v>
      </c>
    </row>
    <row r="130" spans="1:7" x14ac:dyDescent="0.25">
      <c r="A130" s="336">
        <v>168508</v>
      </c>
      <c r="B130" s="30">
        <f t="shared" si="1"/>
        <v>6</v>
      </c>
      <c r="C130" s="343" t="s">
        <v>47</v>
      </c>
      <c r="D130" s="340">
        <v>-324247274.61000001</v>
      </c>
      <c r="E130" s="340">
        <v>7832292.4000000004</v>
      </c>
      <c r="F130" s="340">
        <v>19580731</v>
      </c>
      <c r="G130" s="340">
        <v>-335995713.20999998</v>
      </c>
    </row>
    <row r="131" spans="1:7" x14ac:dyDescent="0.25">
      <c r="A131" s="336">
        <v>168508002</v>
      </c>
      <c r="B131" s="30">
        <f t="shared" si="1"/>
        <v>9</v>
      </c>
      <c r="C131" s="343" t="s">
        <v>48</v>
      </c>
      <c r="D131" s="340">
        <v>-287229078.45999998</v>
      </c>
      <c r="E131" s="340">
        <v>6838787.6200000001</v>
      </c>
      <c r="F131" s="340">
        <v>17096969.050000001</v>
      </c>
      <c r="G131" s="340">
        <v>-297487259.88999999</v>
      </c>
    </row>
    <row r="132" spans="1:7" x14ac:dyDescent="0.25">
      <c r="A132" s="336">
        <v>168508006</v>
      </c>
      <c r="B132" s="30">
        <f t="shared" si="1"/>
        <v>9</v>
      </c>
      <c r="C132" s="343" t="s">
        <v>65</v>
      </c>
      <c r="D132" s="340">
        <v>-37018196.149999999</v>
      </c>
      <c r="E132" s="340">
        <v>993504.78</v>
      </c>
      <c r="F132" s="340">
        <v>2483761.9500000002</v>
      </c>
      <c r="G132" s="340">
        <v>-38508453.32</v>
      </c>
    </row>
    <row r="133" spans="1:7" x14ac:dyDescent="0.25">
      <c r="A133" s="336">
        <v>168509</v>
      </c>
      <c r="B133" s="30">
        <f t="shared" si="1"/>
        <v>6</v>
      </c>
      <c r="C133" s="343" t="s">
        <v>53</v>
      </c>
      <c r="D133" s="340">
        <v>-5437454.2400000002</v>
      </c>
      <c r="E133" s="340">
        <v>129463.2</v>
      </c>
      <c r="F133" s="340">
        <v>323658</v>
      </c>
      <c r="G133" s="340">
        <v>-5631649.04</v>
      </c>
    </row>
    <row r="134" spans="1:7" x14ac:dyDescent="0.25">
      <c r="A134" s="336">
        <v>168509002</v>
      </c>
      <c r="B134" s="30">
        <f t="shared" si="1"/>
        <v>9</v>
      </c>
      <c r="C134" s="343" t="s">
        <v>54</v>
      </c>
      <c r="D134" s="340">
        <v>-3241685.29</v>
      </c>
      <c r="E134" s="340">
        <v>77182.98</v>
      </c>
      <c r="F134" s="340">
        <v>192957.45</v>
      </c>
      <c r="G134" s="340">
        <v>-3357459.76</v>
      </c>
    </row>
    <row r="135" spans="1:7" x14ac:dyDescent="0.25">
      <c r="A135" s="336">
        <v>168509006</v>
      </c>
      <c r="B135" s="30">
        <f t="shared" si="1"/>
        <v>9</v>
      </c>
      <c r="C135" s="343" t="s">
        <v>67</v>
      </c>
      <c r="D135" s="340">
        <v>-2195768.9500000002</v>
      </c>
      <c r="E135" s="340">
        <v>52280.22</v>
      </c>
      <c r="F135" s="340">
        <v>130700.55</v>
      </c>
      <c r="G135" s="340">
        <v>-2274189.2799999998</v>
      </c>
    </row>
    <row r="136" spans="1:7" x14ac:dyDescent="0.25">
      <c r="A136" s="336">
        <v>168513</v>
      </c>
      <c r="B136" s="30">
        <f t="shared" si="1"/>
        <v>6</v>
      </c>
      <c r="C136" s="343" t="s">
        <v>74</v>
      </c>
      <c r="D136" s="340">
        <v>-2212470.69</v>
      </c>
      <c r="E136" s="340">
        <v>72463752.239999995</v>
      </c>
      <c r="F136" s="340">
        <v>71435695.530000001</v>
      </c>
      <c r="G136" s="340">
        <v>-1184413.98</v>
      </c>
    </row>
    <row r="137" spans="1:7" x14ac:dyDescent="0.25">
      <c r="A137" s="336">
        <v>168513011</v>
      </c>
      <c r="B137" s="30">
        <f t="shared" si="1"/>
        <v>9</v>
      </c>
      <c r="C137" s="343" t="s">
        <v>76</v>
      </c>
      <c r="D137" s="340">
        <v>-261798.57</v>
      </c>
      <c r="E137" s="340">
        <v>23823650.34</v>
      </c>
      <c r="F137" s="340">
        <v>23561851.77</v>
      </c>
      <c r="G137" s="340">
        <v>0</v>
      </c>
    </row>
    <row r="138" spans="1:7" x14ac:dyDescent="0.25">
      <c r="A138" s="336">
        <v>168513027</v>
      </c>
      <c r="B138" s="30">
        <f t="shared" ref="B138:B201" si="2">LEN(A138)</f>
        <v>9</v>
      </c>
      <c r="C138" s="343" t="s">
        <v>77</v>
      </c>
      <c r="D138" s="340">
        <v>-329890.05</v>
      </c>
      <c r="E138" s="340">
        <v>49983.34</v>
      </c>
      <c r="F138" s="340">
        <v>124958.35</v>
      </c>
      <c r="G138" s="340">
        <v>-404865.06</v>
      </c>
    </row>
    <row r="139" spans="1:7" x14ac:dyDescent="0.25">
      <c r="A139" s="336">
        <v>168513028</v>
      </c>
      <c r="B139" s="30">
        <f t="shared" si="2"/>
        <v>9</v>
      </c>
      <c r="C139" s="343" t="s">
        <v>78</v>
      </c>
      <c r="D139" s="340">
        <v>-199684.14</v>
      </c>
      <c r="E139" s="340">
        <v>658835.1</v>
      </c>
      <c r="F139" s="340">
        <v>568508.30000000005</v>
      </c>
      <c r="G139" s="340">
        <v>-109357.34</v>
      </c>
    </row>
    <row r="140" spans="1:7" x14ac:dyDescent="0.25">
      <c r="A140" s="336">
        <v>168513033</v>
      </c>
      <c r="B140" s="30">
        <f t="shared" si="2"/>
        <v>9</v>
      </c>
      <c r="C140" s="343" t="s">
        <v>79</v>
      </c>
      <c r="D140" s="340">
        <v>-100901.75</v>
      </c>
      <c r="E140" s="340">
        <v>7016257.7599999998</v>
      </c>
      <c r="F140" s="340">
        <v>6915356.0099999998</v>
      </c>
      <c r="G140" s="340">
        <v>0</v>
      </c>
    </row>
    <row r="141" spans="1:7" x14ac:dyDescent="0.25">
      <c r="A141" s="336">
        <v>168513034</v>
      </c>
      <c r="B141" s="30">
        <f t="shared" si="2"/>
        <v>9</v>
      </c>
      <c r="C141" s="343" t="s">
        <v>80</v>
      </c>
      <c r="D141" s="340">
        <v>-1320196.18</v>
      </c>
      <c r="E141" s="340">
        <v>40915025.700000003</v>
      </c>
      <c r="F141" s="340">
        <v>40265021.100000001</v>
      </c>
      <c r="G141" s="340">
        <v>-670191.57999999996</v>
      </c>
    </row>
    <row r="142" spans="1:7" x14ac:dyDescent="0.25">
      <c r="A142" s="336">
        <v>168515</v>
      </c>
      <c r="B142" s="30">
        <f t="shared" si="2"/>
        <v>6</v>
      </c>
      <c r="C142" s="343" t="s">
        <v>81</v>
      </c>
      <c r="D142" s="340">
        <v>-1546968263.9300001</v>
      </c>
      <c r="E142" s="340">
        <v>83730024.239999995</v>
      </c>
      <c r="F142" s="340">
        <v>165234469.12</v>
      </c>
      <c r="G142" s="340">
        <v>-1628472708.8099999</v>
      </c>
    </row>
    <row r="143" spans="1:7" x14ac:dyDescent="0.25">
      <c r="A143" s="336">
        <v>168515003</v>
      </c>
      <c r="B143" s="30">
        <f t="shared" si="2"/>
        <v>9</v>
      </c>
      <c r="C143" s="343" t="s">
        <v>468</v>
      </c>
      <c r="D143" s="340">
        <v>0</v>
      </c>
      <c r="E143" s="340">
        <v>0.01</v>
      </c>
      <c r="F143" s="340">
        <v>2978430.73</v>
      </c>
      <c r="G143" s="340">
        <v>-2978430.72</v>
      </c>
    </row>
    <row r="144" spans="1:7" x14ac:dyDescent="0.25">
      <c r="A144" s="336">
        <v>168515062</v>
      </c>
      <c r="B144" s="30">
        <f t="shared" si="2"/>
        <v>9</v>
      </c>
      <c r="C144" s="343" t="s">
        <v>413</v>
      </c>
      <c r="D144" s="340">
        <v>-5220860.4400000004</v>
      </c>
      <c r="E144" s="340">
        <v>124306.2</v>
      </c>
      <c r="F144" s="340">
        <v>310765.5</v>
      </c>
      <c r="G144" s="340">
        <v>-5407319.7400000002</v>
      </c>
    </row>
    <row r="145" spans="1:7" x14ac:dyDescent="0.25">
      <c r="A145" s="336">
        <v>168515072</v>
      </c>
      <c r="B145" s="30">
        <f t="shared" si="2"/>
        <v>9</v>
      </c>
      <c r="C145" s="343" t="s">
        <v>75</v>
      </c>
      <c r="D145" s="340">
        <v>-9627898.5399999991</v>
      </c>
      <c r="E145" s="340">
        <v>229235.68</v>
      </c>
      <c r="F145" s="340">
        <v>573089.19999999995</v>
      </c>
      <c r="G145" s="340">
        <v>-9971752.0600000005</v>
      </c>
    </row>
    <row r="146" spans="1:7" x14ac:dyDescent="0.25">
      <c r="A146" s="336">
        <v>168515074</v>
      </c>
      <c r="B146" s="30">
        <f t="shared" si="2"/>
        <v>9</v>
      </c>
      <c r="C146" s="343" t="s">
        <v>76</v>
      </c>
      <c r="D146" s="340">
        <v>-372791826.95999998</v>
      </c>
      <c r="E146" s="340">
        <v>10431902.73</v>
      </c>
      <c r="F146" s="340">
        <v>22282409.899999999</v>
      </c>
      <c r="G146" s="340">
        <v>-384642334.13</v>
      </c>
    </row>
    <row r="147" spans="1:7" x14ac:dyDescent="0.25">
      <c r="A147" s="336">
        <v>168515087</v>
      </c>
      <c r="B147" s="30">
        <f t="shared" si="2"/>
        <v>9</v>
      </c>
      <c r="C147" s="343" t="s">
        <v>397</v>
      </c>
      <c r="D147" s="340">
        <v>-796581.27</v>
      </c>
      <c r="E147" s="340">
        <v>27917.84</v>
      </c>
      <c r="F147" s="340">
        <v>69794.600000000006</v>
      </c>
      <c r="G147" s="340">
        <v>-838458.03</v>
      </c>
    </row>
    <row r="148" spans="1:7" x14ac:dyDescent="0.25">
      <c r="A148" s="336">
        <v>168515090</v>
      </c>
      <c r="B148" s="30">
        <f t="shared" si="2"/>
        <v>9</v>
      </c>
      <c r="C148" s="343" t="s">
        <v>77</v>
      </c>
      <c r="D148" s="340">
        <v>-24838411.640000001</v>
      </c>
      <c r="E148" s="340">
        <v>1300414.6399999999</v>
      </c>
      <c r="F148" s="340">
        <v>4369058.72</v>
      </c>
      <c r="G148" s="340">
        <v>-27907055.719999999</v>
      </c>
    </row>
    <row r="149" spans="1:7" x14ac:dyDescent="0.25">
      <c r="A149" s="336">
        <v>168515091</v>
      </c>
      <c r="B149" s="30">
        <f t="shared" si="2"/>
        <v>9</v>
      </c>
      <c r="C149" s="343" t="s">
        <v>78</v>
      </c>
      <c r="D149" s="340">
        <v>-56322283.619999997</v>
      </c>
      <c r="E149" s="340">
        <v>21374079.440000001</v>
      </c>
      <c r="F149" s="340">
        <v>14259008.6</v>
      </c>
      <c r="G149" s="340">
        <v>-49207212.780000001</v>
      </c>
    </row>
    <row r="150" spans="1:7" x14ac:dyDescent="0.25">
      <c r="A150" s="336">
        <v>168515096</v>
      </c>
      <c r="B150" s="30">
        <f t="shared" si="2"/>
        <v>9</v>
      </c>
      <c r="C150" s="343" t="s">
        <v>79</v>
      </c>
      <c r="D150" s="340">
        <v>-667068735.75</v>
      </c>
      <c r="E150" s="340">
        <v>24258034.219999999</v>
      </c>
      <c r="F150" s="340">
        <v>62087233.140000001</v>
      </c>
      <c r="G150" s="340">
        <v>-704897934.66999996</v>
      </c>
    </row>
    <row r="151" spans="1:7" x14ac:dyDescent="0.25">
      <c r="A151" s="336">
        <v>168515097</v>
      </c>
      <c r="B151" s="30">
        <f t="shared" si="2"/>
        <v>9</v>
      </c>
      <c r="C151" s="343" t="s">
        <v>80</v>
      </c>
      <c r="D151" s="340">
        <v>-86049561.260000005</v>
      </c>
      <c r="E151" s="340">
        <v>18861561.84</v>
      </c>
      <c r="F151" s="340">
        <v>42367937.799999997</v>
      </c>
      <c r="G151" s="340">
        <v>-109555937.22</v>
      </c>
    </row>
    <row r="152" spans="1:7" x14ac:dyDescent="0.25">
      <c r="A152" s="336">
        <v>168515104</v>
      </c>
      <c r="B152" s="30">
        <f t="shared" si="2"/>
        <v>9</v>
      </c>
      <c r="C152" s="343" t="s">
        <v>83</v>
      </c>
      <c r="D152" s="340">
        <v>-324252104.44999999</v>
      </c>
      <c r="E152" s="340">
        <v>7122571.6399999997</v>
      </c>
      <c r="F152" s="340">
        <v>15936740.93</v>
      </c>
      <c r="G152" s="340">
        <v>-333066273.74000001</v>
      </c>
    </row>
    <row r="153" spans="1:7" x14ac:dyDescent="0.25">
      <c r="A153" s="336">
        <v>1695</v>
      </c>
      <c r="B153" s="30">
        <f t="shared" si="2"/>
        <v>4</v>
      </c>
      <c r="C153" s="343" t="s">
        <v>433</v>
      </c>
      <c r="D153" s="340">
        <v>-614553211.51999998</v>
      </c>
      <c r="E153" s="340">
        <v>0</v>
      </c>
      <c r="F153" s="340">
        <v>0</v>
      </c>
      <c r="G153" s="340">
        <v>-614553211.51999998</v>
      </c>
    </row>
    <row r="154" spans="1:7" x14ac:dyDescent="0.25">
      <c r="A154" s="336">
        <v>169508</v>
      </c>
      <c r="B154" s="30">
        <f t="shared" si="2"/>
        <v>6</v>
      </c>
      <c r="C154" s="343" t="s">
        <v>34</v>
      </c>
      <c r="D154" s="340">
        <v>-37777296.140000001</v>
      </c>
      <c r="E154" s="340">
        <v>0</v>
      </c>
      <c r="F154" s="340">
        <v>0</v>
      </c>
      <c r="G154" s="340">
        <v>-37777296.140000001</v>
      </c>
    </row>
    <row r="155" spans="1:7" x14ac:dyDescent="0.25">
      <c r="A155" s="336">
        <v>169508011</v>
      </c>
      <c r="B155" s="30">
        <f t="shared" si="2"/>
        <v>9</v>
      </c>
      <c r="C155" s="343" t="s">
        <v>36</v>
      </c>
      <c r="D155" s="340">
        <v>-37777296.140000001</v>
      </c>
      <c r="E155" s="340">
        <v>0</v>
      </c>
      <c r="F155" s="340">
        <v>0</v>
      </c>
      <c r="G155" s="340">
        <v>-37777296.140000001</v>
      </c>
    </row>
    <row r="156" spans="1:7" x14ac:dyDescent="0.25">
      <c r="A156" s="336">
        <v>169512</v>
      </c>
      <c r="B156" s="30">
        <f t="shared" si="2"/>
        <v>6</v>
      </c>
      <c r="C156" s="343" t="s">
        <v>429</v>
      </c>
      <c r="D156" s="340">
        <v>-576775915.38</v>
      </c>
      <c r="E156" s="340">
        <v>0</v>
      </c>
      <c r="F156" s="340">
        <v>0</v>
      </c>
      <c r="G156" s="340">
        <v>-576775915.38</v>
      </c>
    </row>
    <row r="157" spans="1:7" x14ac:dyDescent="0.25">
      <c r="A157" s="336">
        <v>169512002</v>
      </c>
      <c r="B157" s="30">
        <f t="shared" si="2"/>
        <v>9</v>
      </c>
      <c r="C157" s="343" t="s">
        <v>48</v>
      </c>
      <c r="D157" s="340">
        <v>-576775915.38</v>
      </c>
      <c r="E157" s="340">
        <v>0</v>
      </c>
      <c r="F157" s="340">
        <v>0</v>
      </c>
      <c r="G157" s="340">
        <v>-576775915.38</v>
      </c>
    </row>
    <row r="158" spans="1:7" x14ac:dyDescent="0.25">
      <c r="A158" s="336">
        <v>19</v>
      </c>
      <c r="B158" s="30">
        <f t="shared" si="2"/>
        <v>2</v>
      </c>
      <c r="C158" s="343" t="s">
        <v>84</v>
      </c>
      <c r="D158" s="340">
        <v>33563140023.41</v>
      </c>
      <c r="E158" s="340">
        <v>86673498.469999999</v>
      </c>
      <c r="F158" s="340">
        <v>1605898822.24</v>
      </c>
      <c r="G158" s="340">
        <v>32043914699.639999</v>
      </c>
    </row>
    <row r="159" spans="1:7" x14ac:dyDescent="0.25">
      <c r="A159" s="336">
        <v>1905</v>
      </c>
      <c r="B159" s="30">
        <f t="shared" si="2"/>
        <v>4</v>
      </c>
      <c r="C159" s="343" t="s">
        <v>85</v>
      </c>
      <c r="D159" s="340">
        <v>990778415.66999996</v>
      </c>
      <c r="E159" s="340">
        <v>0</v>
      </c>
      <c r="F159" s="340">
        <v>310524300.60000002</v>
      </c>
      <c r="G159" s="340">
        <v>680254115.07000005</v>
      </c>
    </row>
    <row r="160" spans="1:7" x14ac:dyDescent="0.25">
      <c r="A160" s="336">
        <v>190504</v>
      </c>
      <c r="B160" s="30">
        <f t="shared" si="2"/>
        <v>6</v>
      </c>
      <c r="C160" s="343" t="s">
        <v>28</v>
      </c>
      <c r="D160" s="340">
        <v>595184544.66999996</v>
      </c>
      <c r="E160" s="340">
        <v>0</v>
      </c>
      <c r="F160" s="340">
        <v>310524300.60000002</v>
      </c>
      <c r="G160" s="340">
        <v>284660244.06999999</v>
      </c>
    </row>
    <row r="161" spans="1:7" x14ac:dyDescent="0.25">
      <c r="A161" s="336">
        <v>190504001</v>
      </c>
      <c r="B161" s="30">
        <f t="shared" si="2"/>
        <v>9</v>
      </c>
      <c r="C161" s="343" t="s">
        <v>28</v>
      </c>
      <c r="D161" s="340">
        <v>595184544.66999996</v>
      </c>
      <c r="E161" s="340">
        <v>0</v>
      </c>
      <c r="F161" s="340">
        <v>310524300.60000002</v>
      </c>
      <c r="G161" s="340">
        <v>284660244.06999999</v>
      </c>
    </row>
    <row r="162" spans="1:7" x14ac:dyDescent="0.25">
      <c r="A162" s="336">
        <v>190590</v>
      </c>
      <c r="B162" s="30">
        <f t="shared" si="2"/>
        <v>6</v>
      </c>
      <c r="C162" s="343" t="s">
        <v>86</v>
      </c>
      <c r="D162" s="340">
        <v>395593871</v>
      </c>
      <c r="E162" s="340">
        <v>0</v>
      </c>
      <c r="F162" s="340">
        <v>0</v>
      </c>
      <c r="G162" s="340">
        <v>395593871</v>
      </c>
    </row>
    <row r="163" spans="1:7" x14ac:dyDescent="0.25">
      <c r="A163" s="336">
        <v>190590001</v>
      </c>
      <c r="B163" s="30">
        <f t="shared" si="2"/>
        <v>9</v>
      </c>
      <c r="C163" s="343" t="s">
        <v>86</v>
      </c>
      <c r="D163" s="340">
        <v>395593871</v>
      </c>
      <c r="E163" s="340">
        <v>0</v>
      </c>
      <c r="F163" s="340">
        <v>0</v>
      </c>
      <c r="G163" s="340">
        <v>395593871</v>
      </c>
    </row>
    <row r="164" spans="1:7" x14ac:dyDescent="0.25">
      <c r="A164" s="336">
        <v>1908</v>
      </c>
      <c r="B164" s="30">
        <f t="shared" si="2"/>
        <v>4</v>
      </c>
      <c r="C164" s="343" t="s">
        <v>87</v>
      </c>
      <c r="D164" s="340">
        <v>3577625662.9299998</v>
      </c>
      <c r="E164" s="340">
        <v>86673498.469999999</v>
      </c>
      <c r="F164" s="340">
        <v>0</v>
      </c>
      <c r="G164" s="340">
        <v>3664299161.4000001</v>
      </c>
    </row>
    <row r="165" spans="1:7" x14ac:dyDescent="0.25">
      <c r="A165" s="336">
        <v>190801</v>
      </c>
      <c r="B165" s="30">
        <f t="shared" si="2"/>
        <v>6</v>
      </c>
      <c r="C165" s="343" t="s">
        <v>88</v>
      </c>
      <c r="D165" s="340">
        <v>3577625662.9299998</v>
      </c>
      <c r="E165" s="340">
        <v>86673498.469999999</v>
      </c>
      <c r="F165" s="340">
        <v>0</v>
      </c>
      <c r="G165" s="340">
        <v>3664299161.4000001</v>
      </c>
    </row>
    <row r="166" spans="1:7" x14ac:dyDescent="0.25">
      <c r="A166" s="336">
        <v>190801001</v>
      </c>
      <c r="B166" s="30">
        <f t="shared" si="2"/>
        <v>9</v>
      </c>
      <c r="C166" s="343" t="s">
        <v>88</v>
      </c>
      <c r="D166" s="340">
        <v>3577625662.9299998</v>
      </c>
      <c r="E166" s="340">
        <v>86673498.469999999</v>
      </c>
      <c r="F166" s="340">
        <v>0</v>
      </c>
      <c r="G166" s="340">
        <v>3664299161.4000001</v>
      </c>
    </row>
    <row r="167" spans="1:7" x14ac:dyDescent="0.25">
      <c r="A167" s="336">
        <v>1970</v>
      </c>
      <c r="B167" s="30">
        <f t="shared" si="2"/>
        <v>4</v>
      </c>
      <c r="C167" s="343" t="s">
        <v>89</v>
      </c>
      <c r="D167" s="340">
        <v>30744111831.07</v>
      </c>
      <c r="E167" s="340">
        <v>0</v>
      </c>
      <c r="F167" s="340">
        <v>0</v>
      </c>
      <c r="G167" s="340">
        <v>30744111831.07</v>
      </c>
    </row>
    <row r="168" spans="1:7" x14ac:dyDescent="0.25">
      <c r="A168" s="336">
        <v>197007</v>
      </c>
      <c r="B168" s="30">
        <f t="shared" si="2"/>
        <v>6</v>
      </c>
      <c r="C168" s="343" t="s">
        <v>90</v>
      </c>
      <c r="D168" s="340">
        <v>30744111831.07</v>
      </c>
      <c r="E168" s="340">
        <v>0</v>
      </c>
      <c r="F168" s="340">
        <v>0</v>
      </c>
      <c r="G168" s="340">
        <v>30744111831.07</v>
      </c>
    </row>
    <row r="169" spans="1:7" x14ac:dyDescent="0.25">
      <c r="A169" s="336">
        <v>197007001</v>
      </c>
      <c r="B169" s="30">
        <f t="shared" si="2"/>
        <v>9</v>
      </c>
      <c r="C169" s="343" t="s">
        <v>90</v>
      </c>
      <c r="D169" s="340">
        <v>30744111831.07</v>
      </c>
      <c r="E169" s="340">
        <v>0</v>
      </c>
      <c r="F169" s="340">
        <v>0</v>
      </c>
      <c r="G169" s="340">
        <v>30744111831.07</v>
      </c>
    </row>
    <row r="170" spans="1:7" x14ac:dyDescent="0.25">
      <c r="A170" s="336">
        <v>1975</v>
      </c>
      <c r="B170" s="30">
        <f t="shared" si="2"/>
        <v>4</v>
      </c>
      <c r="C170" s="343" t="s">
        <v>91</v>
      </c>
      <c r="D170" s="340">
        <v>-1749375886.26</v>
      </c>
      <c r="E170" s="340">
        <v>0</v>
      </c>
      <c r="F170" s="340">
        <v>1295374521.6400001</v>
      </c>
      <c r="G170" s="340">
        <v>-3044750407.9000001</v>
      </c>
    </row>
    <row r="171" spans="1:7" x14ac:dyDescent="0.25">
      <c r="A171" s="336">
        <v>197507</v>
      </c>
      <c r="B171" s="30">
        <f t="shared" si="2"/>
        <v>6</v>
      </c>
      <c r="C171" s="343" t="s">
        <v>90</v>
      </c>
      <c r="D171" s="340">
        <v>-1749375886.26</v>
      </c>
      <c r="E171" s="340">
        <v>0</v>
      </c>
      <c r="F171" s="340">
        <v>1295374521.6400001</v>
      </c>
      <c r="G171" s="340">
        <v>-3044750407.9000001</v>
      </c>
    </row>
    <row r="172" spans="1:7" x14ac:dyDescent="0.25">
      <c r="A172" s="336">
        <v>197507001</v>
      </c>
      <c r="B172" s="30">
        <f t="shared" si="2"/>
        <v>9</v>
      </c>
      <c r="C172" s="343" t="s">
        <v>90</v>
      </c>
      <c r="D172" s="340">
        <v>-1749375886.26</v>
      </c>
      <c r="E172" s="340">
        <v>0</v>
      </c>
      <c r="F172" s="340">
        <v>1295374521.6400001</v>
      </c>
      <c r="G172" s="340">
        <v>-3044750407.9000001</v>
      </c>
    </row>
    <row r="173" spans="1:7" x14ac:dyDescent="0.25">
      <c r="A173" s="336" t="s">
        <v>92</v>
      </c>
      <c r="B173" s="30">
        <f t="shared" si="2"/>
        <v>1</v>
      </c>
      <c r="C173" s="343" t="s">
        <v>93</v>
      </c>
      <c r="D173" s="340">
        <v>113425832748.491</v>
      </c>
      <c r="E173" s="340">
        <v>116249074624.99001</v>
      </c>
      <c r="F173" s="340">
        <v>88212508522.580002</v>
      </c>
      <c r="G173" s="340">
        <v>85389266646.081406</v>
      </c>
    </row>
    <row r="174" spans="1:7" x14ac:dyDescent="0.25">
      <c r="A174" s="336">
        <v>23</v>
      </c>
      <c r="B174" s="30">
        <f t="shared" si="2"/>
        <v>2</v>
      </c>
      <c r="C174" s="343" t="s">
        <v>94</v>
      </c>
      <c r="D174" s="340">
        <v>7739555334</v>
      </c>
      <c r="E174" s="340">
        <v>0</v>
      </c>
      <c r="F174" s="340">
        <v>0</v>
      </c>
      <c r="G174" s="340">
        <v>7739555334</v>
      </c>
    </row>
    <row r="175" spans="1:7" x14ac:dyDescent="0.25">
      <c r="A175" s="336">
        <v>2314</v>
      </c>
      <c r="B175" s="30">
        <f t="shared" si="2"/>
        <v>4</v>
      </c>
      <c r="C175" s="343" t="s">
        <v>95</v>
      </c>
      <c r="D175" s="340">
        <v>7739555334</v>
      </c>
      <c r="E175" s="340">
        <v>0</v>
      </c>
      <c r="F175" s="340">
        <v>0</v>
      </c>
      <c r="G175" s="340">
        <v>7739555334</v>
      </c>
    </row>
    <row r="176" spans="1:7" x14ac:dyDescent="0.25">
      <c r="A176" s="336">
        <v>231407</v>
      </c>
      <c r="B176" s="30">
        <f t="shared" si="2"/>
        <v>6</v>
      </c>
      <c r="C176" s="343" t="s">
        <v>96</v>
      </c>
      <c r="D176" s="340">
        <v>7739555334</v>
      </c>
      <c r="E176" s="340">
        <v>0</v>
      </c>
      <c r="F176" s="340">
        <v>0</v>
      </c>
      <c r="G176" s="340">
        <v>7739555334</v>
      </c>
    </row>
    <row r="177" spans="1:7" x14ac:dyDescent="0.25">
      <c r="A177" s="336">
        <v>231407001</v>
      </c>
      <c r="B177" s="30">
        <f t="shared" si="2"/>
        <v>9</v>
      </c>
      <c r="C177" s="343" t="s">
        <v>97</v>
      </c>
      <c r="D177" s="340">
        <v>7739555334</v>
      </c>
      <c r="E177" s="340">
        <v>0</v>
      </c>
      <c r="F177" s="340">
        <v>0</v>
      </c>
      <c r="G177" s="340">
        <v>7739555334</v>
      </c>
    </row>
    <row r="178" spans="1:7" x14ac:dyDescent="0.25">
      <c r="A178" s="336">
        <v>24</v>
      </c>
      <c r="B178" s="30">
        <f t="shared" si="2"/>
        <v>2</v>
      </c>
      <c r="C178" s="343" t="s">
        <v>98</v>
      </c>
      <c r="D178" s="340">
        <v>79232465325.761398</v>
      </c>
      <c r="E178" s="340">
        <v>50470027001.5</v>
      </c>
      <c r="F178" s="340">
        <v>29409280489.09</v>
      </c>
      <c r="G178" s="340">
        <v>58171718813.351402</v>
      </c>
    </row>
    <row r="179" spans="1:7" x14ac:dyDescent="0.25">
      <c r="A179" s="336">
        <v>2401</v>
      </c>
      <c r="B179" s="30">
        <f t="shared" si="2"/>
        <v>4</v>
      </c>
      <c r="C179" s="343" t="s">
        <v>99</v>
      </c>
      <c r="D179" s="340">
        <v>53429808916.010002</v>
      </c>
      <c r="E179" s="340">
        <v>2676990127.1999998</v>
      </c>
      <c r="F179" s="340">
        <v>637094255</v>
      </c>
      <c r="G179" s="340">
        <v>51389913043.809998</v>
      </c>
    </row>
    <row r="180" spans="1:7" x14ac:dyDescent="0.25">
      <c r="A180" s="336">
        <v>240101</v>
      </c>
      <c r="B180" s="30">
        <f t="shared" si="2"/>
        <v>6</v>
      </c>
      <c r="C180" s="343" t="s">
        <v>100</v>
      </c>
      <c r="D180" s="340">
        <v>6458575535.0100002</v>
      </c>
      <c r="E180" s="340">
        <v>1162000622.2</v>
      </c>
      <c r="F180" s="340">
        <v>10924484</v>
      </c>
      <c r="G180" s="340">
        <v>5307499396.8100004</v>
      </c>
    </row>
    <row r="181" spans="1:7" x14ac:dyDescent="0.25">
      <c r="A181" s="336">
        <v>240101001</v>
      </c>
      <c r="B181" s="30">
        <f t="shared" si="2"/>
        <v>9</v>
      </c>
      <c r="C181" s="343" t="s">
        <v>100</v>
      </c>
      <c r="D181" s="340">
        <v>6458575535.0100002</v>
      </c>
      <c r="E181" s="340">
        <v>1162000622.2</v>
      </c>
      <c r="F181" s="340">
        <v>10924484</v>
      </c>
      <c r="G181" s="340">
        <v>5307499396.8100004</v>
      </c>
    </row>
    <row r="182" spans="1:7" x14ac:dyDescent="0.25">
      <c r="A182" s="336">
        <v>240102</v>
      </c>
      <c r="B182" s="30">
        <f t="shared" si="2"/>
        <v>6</v>
      </c>
      <c r="C182" s="343" t="s">
        <v>101</v>
      </c>
      <c r="D182" s="340">
        <v>46971233381</v>
      </c>
      <c r="E182" s="340">
        <v>1514989505</v>
      </c>
      <c r="F182" s="340">
        <v>626169771</v>
      </c>
      <c r="G182" s="340">
        <v>46082413647</v>
      </c>
    </row>
    <row r="183" spans="1:7" x14ac:dyDescent="0.25">
      <c r="A183" s="336">
        <v>240102001</v>
      </c>
      <c r="B183" s="30">
        <f t="shared" si="2"/>
        <v>9</v>
      </c>
      <c r="C183" s="343" t="s">
        <v>102</v>
      </c>
      <c r="D183" s="340">
        <v>46971233381</v>
      </c>
      <c r="E183" s="340">
        <v>1514989505</v>
      </c>
      <c r="F183" s="340">
        <v>626169771</v>
      </c>
      <c r="G183" s="340">
        <v>46082413647</v>
      </c>
    </row>
    <row r="184" spans="1:7" x14ac:dyDescent="0.25">
      <c r="A184" s="336">
        <v>2403</v>
      </c>
      <c r="B184" s="30">
        <f t="shared" si="2"/>
        <v>4</v>
      </c>
      <c r="C184" s="343" t="s">
        <v>103</v>
      </c>
      <c r="D184" s="340">
        <v>1.4829999999999999E-3</v>
      </c>
      <c r="E184" s="340">
        <v>0</v>
      </c>
      <c r="F184" s="340">
        <v>0</v>
      </c>
      <c r="G184" s="340">
        <v>1.4829999999999999E-3</v>
      </c>
    </row>
    <row r="185" spans="1:7" x14ac:dyDescent="0.25">
      <c r="A185" s="336">
        <v>240315</v>
      </c>
      <c r="B185" s="30">
        <f t="shared" si="2"/>
        <v>6</v>
      </c>
      <c r="C185" s="343" t="s">
        <v>23</v>
      </c>
      <c r="D185" s="340">
        <v>1.4829999999999999E-3</v>
      </c>
      <c r="E185" s="340">
        <v>0</v>
      </c>
      <c r="F185" s="340">
        <v>0</v>
      </c>
      <c r="G185" s="340">
        <v>1.4829999999999999E-3</v>
      </c>
    </row>
    <row r="186" spans="1:7" x14ac:dyDescent="0.25">
      <c r="A186" s="336">
        <v>240315001</v>
      </c>
      <c r="B186" s="30">
        <f t="shared" si="2"/>
        <v>9</v>
      </c>
      <c r="C186" s="343" t="s">
        <v>23</v>
      </c>
      <c r="D186" s="340">
        <v>1.4829999999999999E-3</v>
      </c>
      <c r="E186" s="340">
        <v>0</v>
      </c>
      <c r="F186" s="340">
        <v>0</v>
      </c>
      <c r="G186" s="340">
        <v>1.4829999999999999E-3</v>
      </c>
    </row>
    <row r="187" spans="1:7" x14ac:dyDescent="0.25">
      <c r="A187" s="336">
        <v>2407</v>
      </c>
      <c r="B187" s="30">
        <f t="shared" si="2"/>
        <v>4</v>
      </c>
      <c r="C187" s="343" t="s">
        <v>104</v>
      </c>
      <c r="D187" s="340">
        <v>60031597.009999998</v>
      </c>
      <c r="E187" s="340">
        <v>10904489</v>
      </c>
      <c r="F187" s="340">
        <v>0</v>
      </c>
      <c r="G187" s="340">
        <v>49127108.009999998</v>
      </c>
    </row>
    <row r="188" spans="1:7" x14ac:dyDescent="0.25">
      <c r="A188" s="336">
        <v>240706</v>
      </c>
      <c r="B188" s="30">
        <f t="shared" si="2"/>
        <v>6</v>
      </c>
      <c r="C188" s="343" t="s">
        <v>105</v>
      </c>
      <c r="D188" s="340">
        <v>165105</v>
      </c>
      <c r="E188" s="340">
        <v>165105</v>
      </c>
      <c r="F188" s="340">
        <v>0</v>
      </c>
      <c r="G188" s="340">
        <v>0</v>
      </c>
    </row>
    <row r="189" spans="1:7" x14ac:dyDescent="0.25">
      <c r="A189" s="336">
        <v>240706002</v>
      </c>
      <c r="B189" s="30">
        <f t="shared" si="2"/>
        <v>9</v>
      </c>
      <c r="C189" s="343" t="s">
        <v>106</v>
      </c>
      <c r="D189" s="340">
        <v>165105</v>
      </c>
      <c r="E189" s="340">
        <v>165105</v>
      </c>
      <c r="F189" s="340">
        <v>0</v>
      </c>
      <c r="G189" s="340">
        <v>0</v>
      </c>
    </row>
    <row r="190" spans="1:7" x14ac:dyDescent="0.25">
      <c r="A190" s="336">
        <v>240720</v>
      </c>
      <c r="B190" s="30">
        <f t="shared" si="2"/>
        <v>6</v>
      </c>
      <c r="C190" s="343" t="s">
        <v>107</v>
      </c>
      <c r="D190" s="340">
        <v>59820261.009999998</v>
      </c>
      <c r="E190" s="340">
        <v>10693153</v>
      </c>
      <c r="F190" s="340">
        <v>0</v>
      </c>
      <c r="G190" s="340">
        <v>49127108.009999998</v>
      </c>
    </row>
    <row r="191" spans="1:7" x14ac:dyDescent="0.25">
      <c r="A191" s="336">
        <v>240720001</v>
      </c>
      <c r="B191" s="30">
        <f t="shared" si="2"/>
        <v>9</v>
      </c>
      <c r="C191" s="343" t="s">
        <v>107</v>
      </c>
      <c r="D191" s="340">
        <v>59820261.009999998</v>
      </c>
      <c r="E191" s="340">
        <v>10693153</v>
      </c>
      <c r="F191" s="340">
        <v>0</v>
      </c>
      <c r="G191" s="340">
        <v>49127108.009999998</v>
      </c>
    </row>
    <row r="192" spans="1:7" x14ac:dyDescent="0.25">
      <c r="A192" s="336">
        <v>240722</v>
      </c>
      <c r="B192" s="30">
        <f t="shared" si="2"/>
        <v>6</v>
      </c>
      <c r="C192" s="343" t="s">
        <v>108</v>
      </c>
      <c r="D192" s="340">
        <v>46231</v>
      </c>
      <c r="E192" s="340">
        <v>46231</v>
      </c>
      <c r="F192" s="340">
        <v>0</v>
      </c>
      <c r="G192" s="340">
        <v>0</v>
      </c>
    </row>
    <row r="193" spans="1:7" x14ac:dyDescent="0.25">
      <c r="A193" s="336">
        <v>240722002</v>
      </c>
      <c r="B193" s="30">
        <f t="shared" si="2"/>
        <v>9</v>
      </c>
      <c r="C193" s="343" t="s">
        <v>109</v>
      </c>
      <c r="D193" s="340">
        <v>46231</v>
      </c>
      <c r="E193" s="340">
        <v>46231</v>
      </c>
      <c r="F193" s="340">
        <v>0</v>
      </c>
      <c r="G193" s="340">
        <v>0</v>
      </c>
    </row>
    <row r="194" spans="1:7" x14ac:dyDescent="0.25">
      <c r="A194" s="336">
        <v>2424</v>
      </c>
      <c r="B194" s="30">
        <f t="shared" si="2"/>
        <v>4</v>
      </c>
      <c r="C194" s="343" t="s">
        <v>110</v>
      </c>
      <c r="D194" s="340">
        <v>271084557</v>
      </c>
      <c r="E194" s="340">
        <v>10337783230</v>
      </c>
      <c r="F194" s="340">
        <v>10087359805</v>
      </c>
      <c r="G194" s="340">
        <v>20661132</v>
      </c>
    </row>
    <row r="195" spans="1:7" x14ac:dyDescent="0.25">
      <c r="A195" s="336">
        <v>242401</v>
      </c>
      <c r="B195" s="30">
        <f t="shared" si="2"/>
        <v>6</v>
      </c>
      <c r="C195" s="343" t="s">
        <v>111</v>
      </c>
      <c r="D195" s="340">
        <v>150015692</v>
      </c>
      <c r="E195" s="340">
        <v>3613124470</v>
      </c>
      <c r="F195" s="340">
        <v>3472331060</v>
      </c>
      <c r="G195" s="340">
        <v>9222282</v>
      </c>
    </row>
    <row r="196" spans="1:7" x14ac:dyDescent="0.25">
      <c r="A196" s="336">
        <v>242401001</v>
      </c>
      <c r="B196" s="30">
        <f t="shared" si="2"/>
        <v>9</v>
      </c>
      <c r="C196" s="343" t="s">
        <v>111</v>
      </c>
      <c r="D196" s="340">
        <v>150015692</v>
      </c>
      <c r="E196" s="340">
        <v>3613124470</v>
      </c>
      <c r="F196" s="340">
        <v>3472331060</v>
      </c>
      <c r="G196" s="340">
        <v>9222282</v>
      </c>
    </row>
    <row r="197" spans="1:7" x14ac:dyDescent="0.25">
      <c r="A197" s="336">
        <v>242402</v>
      </c>
      <c r="B197" s="30">
        <f t="shared" si="2"/>
        <v>6</v>
      </c>
      <c r="C197" s="343" t="s">
        <v>112</v>
      </c>
      <c r="D197" s="340">
        <v>118768865</v>
      </c>
      <c r="E197" s="340">
        <v>2417977253</v>
      </c>
      <c r="F197" s="340">
        <v>2301018742</v>
      </c>
      <c r="G197" s="340">
        <v>1810354</v>
      </c>
    </row>
    <row r="198" spans="1:7" x14ac:dyDescent="0.25">
      <c r="A198" s="336">
        <v>242402001</v>
      </c>
      <c r="B198" s="30">
        <f t="shared" si="2"/>
        <v>9</v>
      </c>
      <c r="C198" s="343" t="s">
        <v>112</v>
      </c>
      <c r="D198" s="340">
        <v>118768865</v>
      </c>
      <c r="E198" s="340">
        <v>2417977253</v>
      </c>
      <c r="F198" s="340">
        <v>2301018742</v>
      </c>
      <c r="G198" s="340">
        <v>1810354</v>
      </c>
    </row>
    <row r="199" spans="1:7" x14ac:dyDescent="0.25">
      <c r="A199" s="336">
        <v>242404</v>
      </c>
      <c r="B199" s="30">
        <f t="shared" si="2"/>
        <v>6</v>
      </c>
      <c r="C199" s="343" t="s">
        <v>113</v>
      </c>
      <c r="D199" s="340">
        <v>0</v>
      </c>
      <c r="E199" s="340">
        <v>30465623</v>
      </c>
      <c r="F199" s="340">
        <v>30465623</v>
      </c>
      <c r="G199" s="340">
        <v>0</v>
      </c>
    </row>
    <row r="200" spans="1:7" x14ac:dyDescent="0.25">
      <c r="A200" s="336">
        <v>242404001</v>
      </c>
      <c r="B200" s="30">
        <f t="shared" si="2"/>
        <v>9</v>
      </c>
      <c r="C200" s="343" t="s">
        <v>113</v>
      </c>
      <c r="D200" s="340">
        <v>0</v>
      </c>
      <c r="E200" s="340">
        <v>30465623</v>
      </c>
      <c r="F200" s="340">
        <v>30465623</v>
      </c>
      <c r="G200" s="340">
        <v>0</v>
      </c>
    </row>
    <row r="201" spans="1:7" x14ac:dyDescent="0.25">
      <c r="A201" s="336">
        <v>242407</v>
      </c>
      <c r="B201" s="30">
        <f t="shared" si="2"/>
        <v>6</v>
      </c>
      <c r="C201" s="343" t="s">
        <v>114</v>
      </c>
      <c r="D201" s="340">
        <v>0</v>
      </c>
      <c r="E201" s="340">
        <v>3235485233</v>
      </c>
      <c r="F201" s="340">
        <v>3235485233</v>
      </c>
      <c r="G201" s="340">
        <v>0</v>
      </c>
    </row>
    <row r="202" spans="1:7" x14ac:dyDescent="0.25">
      <c r="A202" s="336">
        <v>242407001</v>
      </c>
      <c r="B202" s="30">
        <f t="shared" ref="B202:B265" si="3">LEN(A202)</f>
        <v>9</v>
      </c>
      <c r="C202" s="343" t="s">
        <v>114</v>
      </c>
      <c r="D202" s="340">
        <v>0</v>
      </c>
      <c r="E202" s="340">
        <v>3235485233</v>
      </c>
      <c r="F202" s="340">
        <v>3235485233</v>
      </c>
      <c r="G202" s="340">
        <v>0</v>
      </c>
    </row>
    <row r="203" spans="1:7" x14ac:dyDescent="0.25">
      <c r="A203" s="336">
        <v>242408</v>
      </c>
      <c r="B203" s="30">
        <f t="shared" si="3"/>
        <v>6</v>
      </c>
      <c r="C203" s="343" t="s">
        <v>115</v>
      </c>
      <c r="D203" s="340">
        <v>0</v>
      </c>
      <c r="E203" s="340">
        <v>53876915</v>
      </c>
      <c r="F203" s="340">
        <v>53876915</v>
      </c>
      <c r="G203" s="340">
        <v>0</v>
      </c>
    </row>
    <row r="204" spans="1:7" x14ac:dyDescent="0.25">
      <c r="A204" s="336">
        <v>242408001</v>
      </c>
      <c r="B204" s="30">
        <f t="shared" si="3"/>
        <v>9</v>
      </c>
      <c r="C204" s="343" t="s">
        <v>115</v>
      </c>
      <c r="D204" s="340">
        <v>0</v>
      </c>
      <c r="E204" s="340">
        <v>53876915</v>
      </c>
      <c r="F204" s="340">
        <v>53876915</v>
      </c>
      <c r="G204" s="340">
        <v>0</v>
      </c>
    </row>
    <row r="205" spans="1:7" x14ac:dyDescent="0.25">
      <c r="A205" s="336">
        <v>242411</v>
      </c>
      <c r="B205" s="30">
        <f t="shared" si="3"/>
        <v>6</v>
      </c>
      <c r="C205" s="343" t="s">
        <v>116</v>
      </c>
      <c r="D205" s="340">
        <v>2300000</v>
      </c>
      <c r="E205" s="340">
        <v>171194735</v>
      </c>
      <c r="F205" s="340">
        <v>168894735</v>
      </c>
      <c r="G205" s="340">
        <v>0</v>
      </c>
    </row>
    <row r="206" spans="1:7" x14ac:dyDescent="0.25">
      <c r="A206" s="336">
        <v>242411001</v>
      </c>
      <c r="B206" s="30">
        <f t="shared" si="3"/>
        <v>9</v>
      </c>
      <c r="C206" s="343" t="s">
        <v>116</v>
      </c>
      <c r="D206" s="340">
        <v>2300000</v>
      </c>
      <c r="E206" s="340">
        <v>171194735</v>
      </c>
      <c r="F206" s="340">
        <v>168894735</v>
      </c>
      <c r="G206" s="340">
        <v>0</v>
      </c>
    </row>
    <row r="207" spans="1:7" x14ac:dyDescent="0.25">
      <c r="A207" s="336">
        <v>242413</v>
      </c>
      <c r="B207" s="30">
        <f t="shared" si="3"/>
        <v>6</v>
      </c>
      <c r="C207" s="343" t="s">
        <v>117</v>
      </c>
      <c r="D207" s="340">
        <v>0</v>
      </c>
      <c r="E207" s="340">
        <v>815659001</v>
      </c>
      <c r="F207" s="340">
        <v>815659001</v>
      </c>
      <c r="G207" s="340">
        <v>0</v>
      </c>
    </row>
    <row r="208" spans="1:7" x14ac:dyDescent="0.25">
      <c r="A208" s="336">
        <v>242413001</v>
      </c>
      <c r="B208" s="30">
        <f t="shared" si="3"/>
        <v>9</v>
      </c>
      <c r="C208" s="343" t="s">
        <v>117</v>
      </c>
      <c r="D208" s="340">
        <v>0</v>
      </c>
      <c r="E208" s="340">
        <v>815659001</v>
      </c>
      <c r="F208" s="340">
        <v>815659001</v>
      </c>
      <c r="G208" s="340">
        <v>0</v>
      </c>
    </row>
    <row r="209" spans="1:7" x14ac:dyDescent="0.25">
      <c r="A209" s="336">
        <v>242490</v>
      </c>
      <c r="B209" s="30">
        <f t="shared" si="3"/>
        <v>6</v>
      </c>
      <c r="C209" s="343" t="s">
        <v>118</v>
      </c>
      <c r="D209" s="340">
        <v>0</v>
      </c>
      <c r="E209" s="340">
        <v>0</v>
      </c>
      <c r="F209" s="340">
        <v>9628496</v>
      </c>
      <c r="G209" s="340">
        <v>9628496</v>
      </c>
    </row>
    <row r="210" spans="1:7" x14ac:dyDescent="0.25">
      <c r="A210" s="336">
        <v>242490001</v>
      </c>
      <c r="B210" s="30">
        <f t="shared" si="3"/>
        <v>9</v>
      </c>
      <c r="C210" s="343" t="s">
        <v>118</v>
      </c>
      <c r="D210" s="340">
        <v>0</v>
      </c>
      <c r="E210" s="340">
        <v>0</v>
      </c>
      <c r="F210" s="340">
        <v>9628496</v>
      </c>
      <c r="G210" s="340">
        <v>9628496</v>
      </c>
    </row>
    <row r="211" spans="1:7" x14ac:dyDescent="0.25">
      <c r="A211" s="336">
        <v>2436</v>
      </c>
      <c r="B211" s="30">
        <f t="shared" si="3"/>
        <v>4</v>
      </c>
      <c r="C211" s="343" t="s">
        <v>119</v>
      </c>
      <c r="D211" s="340">
        <v>5013406289</v>
      </c>
      <c r="E211" s="340">
        <v>17398229388</v>
      </c>
      <c r="F211" s="340">
        <v>13975694140</v>
      </c>
      <c r="G211" s="340">
        <v>1590871041</v>
      </c>
    </row>
    <row r="212" spans="1:7" x14ac:dyDescent="0.25">
      <c r="A212" s="336">
        <v>243603</v>
      </c>
      <c r="B212" s="30">
        <f t="shared" si="3"/>
        <v>6</v>
      </c>
      <c r="C212" s="343" t="s">
        <v>120</v>
      </c>
      <c r="D212" s="340">
        <v>96120119</v>
      </c>
      <c r="E212" s="340">
        <v>214895595</v>
      </c>
      <c r="F212" s="340">
        <v>128527546</v>
      </c>
      <c r="G212" s="340">
        <v>9752070</v>
      </c>
    </row>
    <row r="213" spans="1:7" x14ac:dyDescent="0.25">
      <c r="A213" s="336">
        <v>243603001</v>
      </c>
      <c r="B213" s="30">
        <f t="shared" si="3"/>
        <v>9</v>
      </c>
      <c r="C213" s="343" t="s">
        <v>121</v>
      </c>
      <c r="D213" s="340">
        <v>96120119</v>
      </c>
      <c r="E213" s="340">
        <v>107447595</v>
      </c>
      <c r="F213" s="340">
        <v>21079546</v>
      </c>
      <c r="G213" s="340">
        <v>9752070</v>
      </c>
    </row>
    <row r="214" spans="1:7" x14ac:dyDescent="0.25">
      <c r="A214" s="336">
        <v>243603002</v>
      </c>
      <c r="B214" s="30">
        <f t="shared" si="3"/>
        <v>9</v>
      </c>
      <c r="C214" s="343" t="s">
        <v>122</v>
      </c>
      <c r="D214" s="340">
        <v>0</v>
      </c>
      <c r="E214" s="340">
        <v>107448000</v>
      </c>
      <c r="F214" s="340">
        <v>107448000</v>
      </c>
      <c r="G214" s="340">
        <v>0</v>
      </c>
    </row>
    <row r="215" spans="1:7" x14ac:dyDescent="0.25">
      <c r="A215" s="336">
        <v>243605</v>
      </c>
      <c r="B215" s="30">
        <f t="shared" si="3"/>
        <v>6</v>
      </c>
      <c r="C215" s="343" t="s">
        <v>124</v>
      </c>
      <c r="D215" s="340">
        <v>72881461</v>
      </c>
      <c r="E215" s="340">
        <v>192405674</v>
      </c>
      <c r="F215" s="340">
        <v>120612451</v>
      </c>
      <c r="G215" s="340">
        <v>1088238</v>
      </c>
    </row>
    <row r="216" spans="1:7" x14ac:dyDescent="0.25">
      <c r="A216" s="336">
        <v>243605001</v>
      </c>
      <c r="B216" s="30">
        <f t="shared" si="3"/>
        <v>9</v>
      </c>
      <c r="C216" s="343" t="s">
        <v>121</v>
      </c>
      <c r="D216" s="340">
        <v>72881461</v>
      </c>
      <c r="E216" s="340">
        <v>96202443</v>
      </c>
      <c r="F216" s="340">
        <v>24409220</v>
      </c>
      <c r="G216" s="340">
        <v>1088238</v>
      </c>
    </row>
    <row r="217" spans="1:7" x14ac:dyDescent="0.25">
      <c r="A217" s="336">
        <v>243605002</v>
      </c>
      <c r="B217" s="30">
        <f t="shared" si="3"/>
        <v>9</v>
      </c>
      <c r="C217" s="343" t="s">
        <v>122</v>
      </c>
      <c r="D217" s="340">
        <v>0</v>
      </c>
      <c r="E217" s="340">
        <v>96203231</v>
      </c>
      <c r="F217" s="340">
        <v>96203231</v>
      </c>
      <c r="G217" s="340">
        <v>0</v>
      </c>
    </row>
    <row r="218" spans="1:7" x14ac:dyDescent="0.25">
      <c r="A218" s="336">
        <v>243606</v>
      </c>
      <c r="B218" s="30">
        <f t="shared" si="3"/>
        <v>6</v>
      </c>
      <c r="C218" s="343" t="s">
        <v>125</v>
      </c>
      <c r="D218" s="340">
        <v>1846578</v>
      </c>
      <c r="E218" s="340">
        <v>11905854</v>
      </c>
      <c r="F218" s="340">
        <v>10059276</v>
      </c>
      <c r="G218" s="340">
        <v>0</v>
      </c>
    </row>
    <row r="219" spans="1:7" x14ac:dyDescent="0.25">
      <c r="A219" s="336">
        <v>243606001</v>
      </c>
      <c r="B219" s="30">
        <f t="shared" si="3"/>
        <v>9</v>
      </c>
      <c r="C219" s="343" t="s">
        <v>121</v>
      </c>
      <c r="D219" s="340">
        <v>1846578</v>
      </c>
      <c r="E219" s="340">
        <v>5029854</v>
      </c>
      <c r="F219" s="340">
        <v>3183276</v>
      </c>
      <c r="G219" s="340">
        <v>0</v>
      </c>
    </row>
    <row r="220" spans="1:7" x14ac:dyDescent="0.25">
      <c r="A220" s="336">
        <v>243606002</v>
      </c>
      <c r="B220" s="30">
        <f t="shared" si="3"/>
        <v>9</v>
      </c>
      <c r="C220" s="343" t="s">
        <v>122</v>
      </c>
      <c r="D220" s="340">
        <v>0</v>
      </c>
      <c r="E220" s="340">
        <v>6876000</v>
      </c>
      <c r="F220" s="340">
        <v>6876000</v>
      </c>
      <c r="G220" s="340">
        <v>0</v>
      </c>
    </row>
    <row r="221" spans="1:7" x14ac:dyDescent="0.25">
      <c r="A221" s="336">
        <v>243608</v>
      </c>
      <c r="B221" s="30">
        <f t="shared" si="3"/>
        <v>6</v>
      </c>
      <c r="C221" s="343" t="s">
        <v>126</v>
      </c>
      <c r="D221" s="340">
        <v>0</v>
      </c>
      <c r="E221" s="340">
        <v>47110921</v>
      </c>
      <c r="F221" s="340">
        <v>47110921</v>
      </c>
      <c r="G221" s="340">
        <v>0</v>
      </c>
    </row>
    <row r="222" spans="1:7" x14ac:dyDescent="0.25">
      <c r="A222" s="336">
        <v>243608001</v>
      </c>
      <c r="B222" s="30">
        <f t="shared" si="3"/>
        <v>9</v>
      </c>
      <c r="C222" s="343" t="s">
        <v>121</v>
      </c>
      <c r="D222" s="340">
        <v>0</v>
      </c>
      <c r="E222" s="340">
        <v>23555921</v>
      </c>
      <c r="F222" s="340">
        <v>23555921</v>
      </c>
      <c r="G222" s="340">
        <v>0</v>
      </c>
    </row>
    <row r="223" spans="1:7" x14ac:dyDescent="0.25">
      <c r="A223" s="336">
        <v>243608002</v>
      </c>
      <c r="B223" s="30">
        <f t="shared" si="3"/>
        <v>9</v>
      </c>
      <c r="C223" s="343" t="s">
        <v>122</v>
      </c>
      <c r="D223" s="340">
        <v>0</v>
      </c>
      <c r="E223" s="340">
        <v>23555000</v>
      </c>
      <c r="F223" s="340">
        <v>23555000</v>
      </c>
      <c r="G223" s="340">
        <v>0</v>
      </c>
    </row>
    <row r="224" spans="1:7" x14ac:dyDescent="0.25">
      <c r="A224" s="336">
        <v>243615</v>
      </c>
      <c r="B224" s="30">
        <f t="shared" si="3"/>
        <v>6</v>
      </c>
      <c r="C224" s="343" t="s">
        <v>127</v>
      </c>
      <c r="D224" s="340">
        <v>4623163451</v>
      </c>
      <c r="E224" s="340">
        <v>16343446927</v>
      </c>
      <c r="F224" s="340">
        <v>13284024786</v>
      </c>
      <c r="G224" s="340">
        <v>1563741310</v>
      </c>
    </row>
    <row r="225" spans="1:7" x14ac:dyDescent="0.25">
      <c r="A225" s="336">
        <v>243615001</v>
      </c>
      <c r="B225" s="30">
        <f t="shared" si="3"/>
        <v>9</v>
      </c>
      <c r="C225" s="343" t="s">
        <v>121</v>
      </c>
      <c r="D225" s="340">
        <v>4623163451</v>
      </c>
      <c r="E225" s="340">
        <v>8909964927</v>
      </c>
      <c r="F225" s="340">
        <v>5850542786</v>
      </c>
      <c r="G225" s="340">
        <v>1563741310</v>
      </c>
    </row>
    <row r="226" spans="1:7" x14ac:dyDescent="0.25">
      <c r="A226" s="336">
        <v>243615002</v>
      </c>
      <c r="B226" s="30">
        <f t="shared" si="3"/>
        <v>9</v>
      </c>
      <c r="C226" s="343" t="s">
        <v>122</v>
      </c>
      <c r="D226" s="340">
        <v>0</v>
      </c>
      <c r="E226" s="340">
        <v>7433482000</v>
      </c>
      <c r="F226" s="340">
        <v>7433482000</v>
      </c>
      <c r="G226" s="340">
        <v>0</v>
      </c>
    </row>
    <row r="227" spans="1:7" x14ac:dyDescent="0.25">
      <c r="A227" s="336">
        <v>243625</v>
      </c>
      <c r="B227" s="30">
        <f t="shared" si="3"/>
        <v>6</v>
      </c>
      <c r="C227" s="343" t="s">
        <v>128</v>
      </c>
      <c r="D227" s="340">
        <v>99699976</v>
      </c>
      <c r="E227" s="340">
        <v>289294204</v>
      </c>
      <c r="F227" s="340">
        <v>198104253</v>
      </c>
      <c r="G227" s="340">
        <v>8510025</v>
      </c>
    </row>
    <row r="228" spans="1:7" x14ac:dyDescent="0.25">
      <c r="A228" s="336">
        <v>243625001</v>
      </c>
      <c r="B228" s="30">
        <f t="shared" si="3"/>
        <v>9</v>
      </c>
      <c r="C228" s="343" t="s">
        <v>129</v>
      </c>
      <c r="D228" s="340">
        <v>99699976</v>
      </c>
      <c r="E228" s="340">
        <v>144894627</v>
      </c>
      <c r="F228" s="340">
        <v>53704676</v>
      </c>
      <c r="G228" s="340">
        <v>8510025</v>
      </c>
    </row>
    <row r="229" spans="1:7" x14ac:dyDescent="0.25">
      <c r="A229" s="336">
        <v>243625002</v>
      </c>
      <c r="B229" s="30">
        <f t="shared" si="3"/>
        <v>9</v>
      </c>
      <c r="C229" s="343" t="s">
        <v>130</v>
      </c>
      <c r="D229" s="340">
        <v>0</v>
      </c>
      <c r="E229" s="340">
        <v>144399577</v>
      </c>
      <c r="F229" s="340">
        <v>144399577</v>
      </c>
      <c r="G229" s="340">
        <v>0</v>
      </c>
    </row>
    <row r="230" spans="1:7" x14ac:dyDescent="0.25">
      <c r="A230" s="336">
        <v>243627</v>
      </c>
      <c r="B230" s="30">
        <f t="shared" si="3"/>
        <v>6</v>
      </c>
      <c r="C230" s="343" t="s">
        <v>132</v>
      </c>
      <c r="D230" s="340">
        <v>119694704</v>
      </c>
      <c r="E230" s="340">
        <v>299170213</v>
      </c>
      <c r="F230" s="340">
        <v>187254907</v>
      </c>
      <c r="G230" s="340">
        <v>7779398</v>
      </c>
    </row>
    <row r="231" spans="1:7" x14ac:dyDescent="0.25">
      <c r="A231" s="336">
        <v>243627001</v>
      </c>
      <c r="B231" s="30">
        <f t="shared" si="3"/>
        <v>9</v>
      </c>
      <c r="C231" s="343" t="s">
        <v>121</v>
      </c>
      <c r="D231" s="340">
        <v>119694704</v>
      </c>
      <c r="E231" s="340">
        <v>149886504</v>
      </c>
      <c r="F231" s="340">
        <v>37971198</v>
      </c>
      <c r="G231" s="340">
        <v>7779398</v>
      </c>
    </row>
    <row r="232" spans="1:7" x14ac:dyDescent="0.25">
      <c r="A232" s="336">
        <v>243627002</v>
      </c>
      <c r="B232" s="30">
        <f t="shared" si="3"/>
        <v>9</v>
      </c>
      <c r="C232" s="343" t="s">
        <v>122</v>
      </c>
      <c r="D232" s="340">
        <v>0</v>
      </c>
      <c r="E232" s="340">
        <v>149283709</v>
      </c>
      <c r="F232" s="340">
        <v>149283709</v>
      </c>
      <c r="G232" s="340">
        <v>0</v>
      </c>
    </row>
    <row r="233" spans="1:7" x14ac:dyDescent="0.25">
      <c r="A233" s="336">
        <v>2445</v>
      </c>
      <c r="B233" s="30">
        <f t="shared" si="3"/>
        <v>4</v>
      </c>
      <c r="C233" s="343" t="s">
        <v>390</v>
      </c>
      <c r="D233" s="340">
        <v>11976438.27</v>
      </c>
      <c r="E233" s="340">
        <v>31461976.109999999</v>
      </c>
      <c r="F233" s="340">
        <v>25937960.140000001</v>
      </c>
      <c r="G233" s="340">
        <v>6452422.2999999998</v>
      </c>
    </row>
    <row r="234" spans="1:7" x14ac:dyDescent="0.25">
      <c r="A234" s="336">
        <v>244502</v>
      </c>
      <c r="B234" s="30">
        <f t="shared" si="3"/>
        <v>6</v>
      </c>
      <c r="C234" s="343" t="s">
        <v>389</v>
      </c>
      <c r="D234" s="340">
        <v>11976438.27</v>
      </c>
      <c r="E234" s="340">
        <v>19001976.109999999</v>
      </c>
      <c r="F234" s="340">
        <v>13477960.140000001</v>
      </c>
      <c r="G234" s="340">
        <v>6452422.2999999998</v>
      </c>
    </row>
    <row r="235" spans="1:7" x14ac:dyDescent="0.25">
      <c r="A235" s="336">
        <v>244502001</v>
      </c>
      <c r="B235" s="30">
        <f t="shared" si="3"/>
        <v>9</v>
      </c>
      <c r="C235" s="343" t="s">
        <v>389</v>
      </c>
      <c r="D235" s="340">
        <v>11976438.27</v>
      </c>
      <c r="E235" s="340">
        <v>19001976.109999999</v>
      </c>
      <c r="F235" s="340">
        <v>13477960.140000001</v>
      </c>
      <c r="G235" s="340">
        <v>6452422.2999999998</v>
      </c>
    </row>
    <row r="236" spans="1:7" x14ac:dyDescent="0.25">
      <c r="A236" s="336">
        <v>244580</v>
      </c>
      <c r="B236" s="30">
        <f t="shared" si="3"/>
        <v>6</v>
      </c>
      <c r="C236" s="343" t="s">
        <v>403</v>
      </c>
      <c r="D236" s="340">
        <v>0</v>
      </c>
      <c r="E236" s="340">
        <v>12460000</v>
      </c>
      <c r="F236" s="340">
        <v>12460000</v>
      </c>
      <c r="G236" s="340">
        <v>0</v>
      </c>
    </row>
    <row r="237" spans="1:7" x14ac:dyDescent="0.25">
      <c r="A237" s="336">
        <v>244580001</v>
      </c>
      <c r="B237" s="30">
        <f t="shared" si="3"/>
        <v>9</v>
      </c>
      <c r="C237" s="343" t="s">
        <v>403</v>
      </c>
      <c r="D237" s="340">
        <v>0</v>
      </c>
      <c r="E237" s="340">
        <v>12460000</v>
      </c>
      <c r="F237" s="340">
        <v>12460000</v>
      </c>
      <c r="G237" s="340">
        <v>0</v>
      </c>
    </row>
    <row r="238" spans="1:7" x14ac:dyDescent="0.25">
      <c r="A238" s="336">
        <v>2460</v>
      </c>
      <c r="B238" s="30">
        <f t="shared" si="3"/>
        <v>4</v>
      </c>
      <c r="C238" s="343" t="s">
        <v>138</v>
      </c>
      <c r="D238" s="340">
        <v>546344553.02999997</v>
      </c>
      <c r="E238" s="340">
        <v>0</v>
      </c>
      <c r="F238" s="340">
        <v>50745484.969999999</v>
      </c>
      <c r="G238" s="340">
        <v>597090038</v>
      </c>
    </row>
    <row r="239" spans="1:7" x14ac:dyDescent="0.25">
      <c r="A239" s="336">
        <v>246002</v>
      </c>
      <c r="B239" s="30">
        <f t="shared" si="3"/>
        <v>6</v>
      </c>
      <c r="C239" s="343" t="s">
        <v>139</v>
      </c>
      <c r="D239" s="340">
        <v>546344553.02999997</v>
      </c>
      <c r="E239" s="340">
        <v>0</v>
      </c>
      <c r="F239" s="340">
        <v>50745484.969999999</v>
      </c>
      <c r="G239" s="340">
        <v>597090038</v>
      </c>
    </row>
    <row r="240" spans="1:7" x14ac:dyDescent="0.25">
      <c r="A240" s="336">
        <v>246002001</v>
      </c>
      <c r="B240" s="30">
        <f t="shared" si="3"/>
        <v>9</v>
      </c>
      <c r="C240" s="343" t="s">
        <v>139</v>
      </c>
      <c r="D240" s="340">
        <v>546344553.02999997</v>
      </c>
      <c r="E240" s="340">
        <v>0</v>
      </c>
      <c r="F240" s="340">
        <v>50745484.969999999</v>
      </c>
      <c r="G240" s="340">
        <v>597090038</v>
      </c>
    </row>
    <row r="241" spans="1:7" x14ac:dyDescent="0.25">
      <c r="A241" s="336">
        <v>2490</v>
      </c>
      <c r="B241" s="30">
        <f t="shared" si="3"/>
        <v>4</v>
      </c>
      <c r="C241" s="343" t="s">
        <v>140</v>
      </c>
      <c r="D241" s="340">
        <v>19899812975.439999</v>
      </c>
      <c r="E241" s="340">
        <v>20014657791.189999</v>
      </c>
      <c r="F241" s="340">
        <v>4632448843.9799995</v>
      </c>
      <c r="G241" s="340">
        <v>4517604028.2299995</v>
      </c>
    </row>
    <row r="242" spans="1:7" x14ac:dyDescent="0.25">
      <c r="A242" s="336">
        <v>249027</v>
      </c>
      <c r="B242" s="30">
        <f t="shared" si="3"/>
        <v>6</v>
      </c>
      <c r="C242" s="343" t="s">
        <v>143</v>
      </c>
      <c r="D242" s="340">
        <v>5104247</v>
      </c>
      <c r="E242" s="340">
        <v>9575639</v>
      </c>
      <c r="F242" s="340">
        <v>6975060</v>
      </c>
      <c r="G242" s="340">
        <v>2503668</v>
      </c>
    </row>
    <row r="243" spans="1:7" x14ac:dyDescent="0.25">
      <c r="A243" s="336">
        <v>249027001</v>
      </c>
      <c r="B243" s="30">
        <f t="shared" si="3"/>
        <v>9</v>
      </c>
      <c r="C243" s="343" t="s">
        <v>143</v>
      </c>
      <c r="D243" s="340">
        <v>5104247</v>
      </c>
      <c r="E243" s="340">
        <v>9575639</v>
      </c>
      <c r="F243" s="340">
        <v>6975060</v>
      </c>
      <c r="G243" s="340">
        <v>2503668</v>
      </c>
    </row>
    <row r="244" spans="1:7" x14ac:dyDescent="0.25">
      <c r="A244" s="336">
        <v>249032</v>
      </c>
      <c r="B244" s="30">
        <f t="shared" si="3"/>
        <v>6</v>
      </c>
      <c r="C244" s="343" t="s">
        <v>144</v>
      </c>
      <c r="D244" s="340">
        <v>31228538</v>
      </c>
      <c r="E244" s="340">
        <v>0</v>
      </c>
      <c r="F244" s="340">
        <v>0</v>
      </c>
      <c r="G244" s="340">
        <v>31228538</v>
      </c>
    </row>
    <row r="245" spans="1:7" x14ac:dyDescent="0.25">
      <c r="A245" s="336">
        <v>249032001</v>
      </c>
      <c r="B245" s="30">
        <f t="shared" si="3"/>
        <v>9</v>
      </c>
      <c r="C245" s="343" t="s">
        <v>144</v>
      </c>
      <c r="D245" s="340">
        <v>31228538</v>
      </c>
      <c r="E245" s="340">
        <v>0</v>
      </c>
      <c r="F245" s="340">
        <v>0</v>
      </c>
      <c r="G245" s="340">
        <v>31228538</v>
      </c>
    </row>
    <row r="246" spans="1:7" x14ac:dyDescent="0.25">
      <c r="A246" s="336">
        <v>249034</v>
      </c>
      <c r="B246" s="30">
        <f t="shared" si="3"/>
        <v>6</v>
      </c>
      <c r="C246" s="343" t="s">
        <v>145</v>
      </c>
      <c r="D246" s="340">
        <v>0</v>
      </c>
      <c r="E246" s="340">
        <v>660274400</v>
      </c>
      <c r="F246" s="340">
        <v>660274400</v>
      </c>
      <c r="G246" s="340">
        <v>0</v>
      </c>
    </row>
    <row r="247" spans="1:7" x14ac:dyDescent="0.25">
      <c r="A247" s="336">
        <v>249034001</v>
      </c>
      <c r="B247" s="30">
        <f t="shared" si="3"/>
        <v>9</v>
      </c>
      <c r="C247" s="343" t="s">
        <v>146</v>
      </c>
      <c r="D247" s="340">
        <v>0</v>
      </c>
      <c r="E247" s="340">
        <v>440129400</v>
      </c>
      <c r="F247" s="340">
        <v>440129400</v>
      </c>
      <c r="G247" s="340">
        <v>0</v>
      </c>
    </row>
    <row r="248" spans="1:7" x14ac:dyDescent="0.25">
      <c r="A248" s="336">
        <v>249034002</v>
      </c>
      <c r="B248" s="30">
        <f t="shared" si="3"/>
        <v>9</v>
      </c>
      <c r="C248" s="343" t="s">
        <v>147</v>
      </c>
      <c r="D248" s="340">
        <v>0</v>
      </c>
      <c r="E248" s="340">
        <v>220145000</v>
      </c>
      <c r="F248" s="340">
        <v>220145000</v>
      </c>
      <c r="G248" s="340">
        <v>0</v>
      </c>
    </row>
    <row r="249" spans="1:7" x14ac:dyDescent="0.25">
      <c r="A249" s="336">
        <v>249040</v>
      </c>
      <c r="B249" s="30">
        <f t="shared" si="3"/>
        <v>6</v>
      </c>
      <c r="C249" s="343" t="s">
        <v>148</v>
      </c>
      <c r="D249" s="340">
        <v>6123122.46</v>
      </c>
      <c r="E249" s="340">
        <v>0</v>
      </c>
      <c r="F249" s="340">
        <v>0</v>
      </c>
      <c r="G249" s="340">
        <v>6123122.46</v>
      </c>
    </row>
    <row r="250" spans="1:7" x14ac:dyDescent="0.25">
      <c r="A250" s="336">
        <v>249040001</v>
      </c>
      <c r="B250" s="30">
        <f t="shared" si="3"/>
        <v>9</v>
      </c>
      <c r="C250" s="343" t="s">
        <v>148</v>
      </c>
      <c r="D250" s="340">
        <v>6123122.46</v>
      </c>
      <c r="E250" s="340">
        <v>0</v>
      </c>
      <c r="F250" s="340">
        <v>0</v>
      </c>
      <c r="G250" s="340">
        <v>6123122.46</v>
      </c>
    </row>
    <row r="251" spans="1:7" x14ac:dyDescent="0.25">
      <c r="A251" s="336">
        <v>249050</v>
      </c>
      <c r="B251" s="30">
        <f t="shared" si="3"/>
        <v>6</v>
      </c>
      <c r="C251" s="343" t="s">
        <v>149</v>
      </c>
      <c r="D251" s="340">
        <v>0</v>
      </c>
      <c r="E251" s="340">
        <v>1540093000</v>
      </c>
      <c r="F251" s="340">
        <v>1540093000</v>
      </c>
      <c r="G251" s="340">
        <v>0</v>
      </c>
    </row>
    <row r="252" spans="1:7" x14ac:dyDescent="0.25">
      <c r="A252" s="336">
        <v>249050001</v>
      </c>
      <c r="B252" s="30">
        <f t="shared" si="3"/>
        <v>9</v>
      </c>
      <c r="C252" s="343" t="s">
        <v>150</v>
      </c>
      <c r="D252" s="340">
        <v>0</v>
      </c>
      <c r="E252" s="340">
        <v>1319948000</v>
      </c>
      <c r="F252" s="340">
        <v>1319948000</v>
      </c>
      <c r="G252" s="340">
        <v>0</v>
      </c>
    </row>
    <row r="253" spans="1:7" x14ac:dyDescent="0.25">
      <c r="A253" s="336">
        <v>249050002</v>
      </c>
      <c r="B253" s="30">
        <f t="shared" si="3"/>
        <v>9</v>
      </c>
      <c r="C253" s="343" t="s">
        <v>151</v>
      </c>
      <c r="D253" s="340">
        <v>0</v>
      </c>
      <c r="E253" s="340">
        <v>220145000</v>
      </c>
      <c r="F253" s="340">
        <v>220145000</v>
      </c>
      <c r="G253" s="340">
        <v>0</v>
      </c>
    </row>
    <row r="254" spans="1:7" x14ac:dyDescent="0.25">
      <c r="A254" s="336">
        <v>249051</v>
      </c>
      <c r="B254" s="30">
        <f t="shared" si="3"/>
        <v>6</v>
      </c>
      <c r="C254" s="343" t="s">
        <v>152</v>
      </c>
      <c r="D254" s="340">
        <v>383518400.14999998</v>
      </c>
      <c r="E254" s="340">
        <v>422086391.00999999</v>
      </c>
      <c r="F254" s="340">
        <v>333704909.20999998</v>
      </c>
      <c r="G254" s="340">
        <v>295136918.35000002</v>
      </c>
    </row>
    <row r="255" spans="1:7" x14ac:dyDescent="0.25">
      <c r="A255" s="336">
        <v>249051001</v>
      </c>
      <c r="B255" s="30">
        <f t="shared" si="3"/>
        <v>9</v>
      </c>
      <c r="C255" s="343" t="s">
        <v>152</v>
      </c>
      <c r="D255" s="340">
        <v>383518400.14999998</v>
      </c>
      <c r="E255" s="340">
        <v>422086391.00999999</v>
      </c>
      <c r="F255" s="340">
        <v>333704909.20999998</v>
      </c>
      <c r="G255" s="340">
        <v>295136918.35000002</v>
      </c>
    </row>
    <row r="256" spans="1:7" x14ac:dyDescent="0.25">
      <c r="A256" s="336">
        <v>249055</v>
      </c>
      <c r="B256" s="30">
        <f t="shared" si="3"/>
        <v>6</v>
      </c>
      <c r="C256" s="343" t="s">
        <v>124</v>
      </c>
      <c r="D256" s="340">
        <v>18639664871.139999</v>
      </c>
      <c r="E256" s="340">
        <v>17213538265.59</v>
      </c>
      <c r="F256" s="340">
        <v>2091401474.77</v>
      </c>
      <c r="G256" s="340">
        <v>3517528080.3200002</v>
      </c>
    </row>
    <row r="257" spans="1:7" x14ac:dyDescent="0.25">
      <c r="A257" s="336">
        <v>249055001</v>
      </c>
      <c r="B257" s="30">
        <f t="shared" si="3"/>
        <v>9</v>
      </c>
      <c r="C257" s="343" t="s">
        <v>124</v>
      </c>
      <c r="D257" s="340">
        <v>18639664871.139999</v>
      </c>
      <c r="E257" s="340">
        <v>17213538265.59</v>
      </c>
      <c r="F257" s="340">
        <v>2091401474.77</v>
      </c>
      <c r="G257" s="340">
        <v>3517528080.3200002</v>
      </c>
    </row>
    <row r="258" spans="1:7" x14ac:dyDescent="0.25">
      <c r="A258" s="336">
        <v>249058</v>
      </c>
      <c r="B258" s="30">
        <f t="shared" si="3"/>
        <v>6</v>
      </c>
      <c r="C258" s="343" t="s">
        <v>28</v>
      </c>
      <c r="D258" s="340">
        <v>834173796.69000006</v>
      </c>
      <c r="E258" s="340">
        <v>169090095.59</v>
      </c>
      <c r="F258" s="340">
        <v>0</v>
      </c>
      <c r="G258" s="340">
        <v>665083701.10000002</v>
      </c>
    </row>
    <row r="259" spans="1:7" x14ac:dyDescent="0.25">
      <c r="A259" s="336">
        <v>249058001</v>
      </c>
      <c r="B259" s="30">
        <f t="shared" si="3"/>
        <v>9</v>
      </c>
      <c r="C259" s="343" t="s">
        <v>28</v>
      </c>
      <c r="D259" s="340">
        <v>834173796.69000006</v>
      </c>
      <c r="E259" s="340">
        <v>169090095.59</v>
      </c>
      <c r="F259" s="340">
        <v>0</v>
      </c>
      <c r="G259" s="340">
        <v>665083701.10000002</v>
      </c>
    </row>
    <row r="260" spans="1:7" x14ac:dyDescent="0.25">
      <c r="A260" s="336">
        <v>25</v>
      </c>
      <c r="B260" s="30">
        <f t="shared" si="3"/>
        <v>2</v>
      </c>
      <c r="C260" s="343" t="s">
        <v>154</v>
      </c>
      <c r="D260" s="340">
        <v>17786360273.049999</v>
      </c>
      <c r="E260" s="340">
        <v>60975387232</v>
      </c>
      <c r="F260" s="340">
        <v>58783209801</v>
      </c>
      <c r="G260" s="340">
        <v>15594182842.049999</v>
      </c>
    </row>
    <row r="261" spans="1:7" x14ac:dyDescent="0.25">
      <c r="A261" s="336">
        <v>2511</v>
      </c>
      <c r="B261" s="30">
        <f t="shared" si="3"/>
        <v>4</v>
      </c>
      <c r="C261" s="343" t="s">
        <v>155</v>
      </c>
      <c r="D261" s="340">
        <v>14785719860.92</v>
      </c>
      <c r="E261" s="340">
        <v>60444123798</v>
      </c>
      <c r="F261" s="340">
        <v>58251946367</v>
      </c>
      <c r="G261" s="340">
        <v>12593542429.92</v>
      </c>
    </row>
    <row r="262" spans="1:7" x14ac:dyDescent="0.25">
      <c r="A262" s="336">
        <v>251101</v>
      </c>
      <c r="B262" s="30">
        <f t="shared" si="3"/>
        <v>6</v>
      </c>
      <c r="C262" s="343" t="s">
        <v>156</v>
      </c>
      <c r="D262" s="340">
        <v>0</v>
      </c>
      <c r="E262" s="340">
        <v>34363399030.260002</v>
      </c>
      <c r="F262" s="340">
        <v>34363399030.260002</v>
      </c>
      <c r="G262" s="340">
        <v>0</v>
      </c>
    </row>
    <row r="263" spans="1:7" x14ac:dyDescent="0.25">
      <c r="A263" s="336">
        <v>251101001</v>
      </c>
      <c r="B263" s="30">
        <f t="shared" si="3"/>
        <v>9</v>
      </c>
      <c r="C263" s="343" t="s">
        <v>156</v>
      </c>
      <c r="D263" s="340">
        <v>0</v>
      </c>
      <c r="E263" s="340">
        <v>34363399030.260002</v>
      </c>
      <c r="F263" s="340">
        <v>34363399030.260002</v>
      </c>
      <c r="G263" s="340">
        <v>0</v>
      </c>
    </row>
    <row r="264" spans="1:7" x14ac:dyDescent="0.25">
      <c r="A264" s="336">
        <v>251102</v>
      </c>
      <c r="B264" s="30">
        <f t="shared" si="3"/>
        <v>6</v>
      </c>
      <c r="C264" s="343" t="s">
        <v>157</v>
      </c>
      <c r="D264" s="340">
        <v>0</v>
      </c>
      <c r="E264" s="340">
        <v>4293770119</v>
      </c>
      <c r="F264" s="340">
        <v>4293770119</v>
      </c>
      <c r="G264" s="340">
        <v>0</v>
      </c>
    </row>
    <row r="265" spans="1:7" x14ac:dyDescent="0.25">
      <c r="A265" s="336">
        <v>251102001</v>
      </c>
      <c r="B265" s="30">
        <f t="shared" si="3"/>
        <v>9</v>
      </c>
      <c r="C265" s="343" t="s">
        <v>157</v>
      </c>
      <c r="D265" s="340">
        <v>0</v>
      </c>
      <c r="E265" s="340">
        <v>4293770119</v>
      </c>
      <c r="F265" s="340">
        <v>4293770119</v>
      </c>
      <c r="G265" s="340">
        <v>0</v>
      </c>
    </row>
    <row r="266" spans="1:7" x14ac:dyDescent="0.25">
      <c r="A266" s="336">
        <v>251104</v>
      </c>
      <c r="B266" s="30">
        <f t="shared" ref="B266:B329" si="4">LEN(A266)</f>
        <v>6</v>
      </c>
      <c r="C266" s="343" t="s">
        <v>158</v>
      </c>
      <c r="D266" s="340">
        <v>5898799803.9399996</v>
      </c>
      <c r="E266" s="340">
        <v>711577569</v>
      </c>
      <c r="F266" s="340">
        <v>0</v>
      </c>
      <c r="G266" s="340">
        <v>5187222234.9399996</v>
      </c>
    </row>
    <row r="267" spans="1:7" x14ac:dyDescent="0.25">
      <c r="A267" s="336">
        <v>251104001</v>
      </c>
      <c r="B267" s="30">
        <f t="shared" si="4"/>
        <v>9</v>
      </c>
      <c r="C267" s="343" t="s">
        <v>158</v>
      </c>
      <c r="D267" s="340">
        <v>5898799803.9399996</v>
      </c>
      <c r="E267" s="340">
        <v>711577569</v>
      </c>
      <c r="F267" s="340">
        <v>0</v>
      </c>
      <c r="G267" s="340">
        <v>5187222234.9399996</v>
      </c>
    </row>
    <row r="268" spans="1:7" x14ac:dyDescent="0.25">
      <c r="A268" s="336">
        <v>251105</v>
      </c>
      <c r="B268" s="30">
        <f t="shared" si="4"/>
        <v>6</v>
      </c>
      <c r="C268" s="343" t="s">
        <v>159</v>
      </c>
      <c r="D268" s="340">
        <v>3208869131.2800002</v>
      </c>
      <c r="E268" s="340">
        <v>464052910</v>
      </c>
      <c r="F268" s="340">
        <v>0</v>
      </c>
      <c r="G268" s="340">
        <v>2744816221.2800002</v>
      </c>
    </row>
    <row r="269" spans="1:7" x14ac:dyDescent="0.25">
      <c r="A269" s="336">
        <v>251105001</v>
      </c>
      <c r="B269" s="30">
        <f t="shared" si="4"/>
        <v>9</v>
      </c>
      <c r="C269" s="343" t="s">
        <v>159</v>
      </c>
      <c r="D269" s="340">
        <v>3208869131.2800002</v>
      </c>
      <c r="E269" s="340">
        <v>464052910</v>
      </c>
      <c r="F269" s="340">
        <v>0</v>
      </c>
      <c r="G269" s="340">
        <v>2744816221.2800002</v>
      </c>
    </row>
    <row r="270" spans="1:7" x14ac:dyDescent="0.25">
      <c r="A270" s="336">
        <v>251106</v>
      </c>
      <c r="B270" s="30">
        <f t="shared" si="4"/>
        <v>6</v>
      </c>
      <c r="C270" s="343" t="s">
        <v>160</v>
      </c>
      <c r="D270" s="340">
        <v>1198662786.76</v>
      </c>
      <c r="E270" s="340">
        <v>308378186</v>
      </c>
      <c r="F270" s="340">
        <v>0</v>
      </c>
      <c r="G270" s="340">
        <v>890284600.75999999</v>
      </c>
    </row>
    <row r="271" spans="1:7" x14ac:dyDescent="0.25">
      <c r="A271" s="336">
        <v>251106001</v>
      </c>
      <c r="B271" s="30">
        <f t="shared" si="4"/>
        <v>9</v>
      </c>
      <c r="C271" s="343" t="s">
        <v>160</v>
      </c>
      <c r="D271" s="340">
        <v>1198662786.76</v>
      </c>
      <c r="E271" s="340">
        <v>308378186</v>
      </c>
      <c r="F271" s="340">
        <v>0</v>
      </c>
      <c r="G271" s="340">
        <v>890284600.75999999</v>
      </c>
    </row>
    <row r="272" spans="1:7" x14ac:dyDescent="0.25">
      <c r="A272" s="336">
        <v>251107</v>
      </c>
      <c r="B272" s="30">
        <f t="shared" si="4"/>
        <v>6</v>
      </c>
      <c r="C272" s="343" t="s">
        <v>161</v>
      </c>
      <c r="D272" s="340">
        <v>0</v>
      </c>
      <c r="E272" s="340">
        <v>124263492</v>
      </c>
      <c r="F272" s="340">
        <v>124263492</v>
      </c>
      <c r="G272" s="340">
        <v>0</v>
      </c>
    </row>
    <row r="273" spans="1:7" x14ac:dyDescent="0.25">
      <c r="A273" s="336">
        <v>251107001</v>
      </c>
      <c r="B273" s="30">
        <f t="shared" si="4"/>
        <v>9</v>
      </c>
      <c r="C273" s="343" t="s">
        <v>161</v>
      </c>
      <c r="D273" s="340">
        <v>0</v>
      </c>
      <c r="E273" s="340">
        <v>124263492</v>
      </c>
      <c r="F273" s="340">
        <v>124263492</v>
      </c>
      <c r="G273" s="340">
        <v>0</v>
      </c>
    </row>
    <row r="274" spans="1:7" x14ac:dyDescent="0.25">
      <c r="A274" s="336">
        <v>251108</v>
      </c>
      <c r="B274" s="30">
        <f t="shared" si="4"/>
        <v>6</v>
      </c>
      <c r="C274" s="343" t="s">
        <v>90</v>
      </c>
      <c r="D274" s="340">
        <v>0</v>
      </c>
      <c r="E274" s="340">
        <v>20864918.93</v>
      </c>
      <c r="F274" s="340">
        <v>20864918.93</v>
      </c>
      <c r="G274" s="340">
        <v>0</v>
      </c>
    </row>
    <row r="275" spans="1:7" x14ac:dyDescent="0.25">
      <c r="A275" s="336">
        <v>251108001</v>
      </c>
      <c r="B275" s="30">
        <f t="shared" si="4"/>
        <v>9</v>
      </c>
      <c r="C275" s="343" t="s">
        <v>90</v>
      </c>
      <c r="D275" s="340">
        <v>0</v>
      </c>
      <c r="E275" s="340">
        <v>20864918.93</v>
      </c>
      <c r="F275" s="340">
        <v>20864918.93</v>
      </c>
      <c r="G275" s="340">
        <v>0</v>
      </c>
    </row>
    <row r="276" spans="1:7" x14ac:dyDescent="0.25">
      <c r="A276" s="336">
        <v>251109</v>
      </c>
      <c r="B276" s="30">
        <f t="shared" si="4"/>
        <v>6</v>
      </c>
      <c r="C276" s="343" t="s">
        <v>162</v>
      </c>
      <c r="D276" s="340">
        <v>4479388138.9399996</v>
      </c>
      <c r="E276" s="340">
        <v>708168766</v>
      </c>
      <c r="F276" s="340">
        <v>0</v>
      </c>
      <c r="G276" s="340">
        <v>3771219372.9400001</v>
      </c>
    </row>
    <row r="277" spans="1:7" x14ac:dyDescent="0.25">
      <c r="A277" s="336">
        <v>251109001</v>
      </c>
      <c r="B277" s="30">
        <f t="shared" si="4"/>
        <v>9</v>
      </c>
      <c r="C277" s="343" t="s">
        <v>162</v>
      </c>
      <c r="D277" s="340">
        <v>3968398670.4299998</v>
      </c>
      <c r="E277" s="340">
        <v>656116690</v>
      </c>
      <c r="F277" s="340">
        <v>0</v>
      </c>
      <c r="G277" s="340">
        <v>3312281980.4299998</v>
      </c>
    </row>
    <row r="278" spans="1:7" x14ac:dyDescent="0.25">
      <c r="A278" s="336">
        <v>251109002</v>
      </c>
      <c r="B278" s="30">
        <f t="shared" si="4"/>
        <v>9</v>
      </c>
      <c r="C278" s="343" t="s">
        <v>163</v>
      </c>
      <c r="D278" s="340">
        <v>510989468.50999999</v>
      </c>
      <c r="E278" s="340">
        <v>52052076</v>
      </c>
      <c r="F278" s="340">
        <v>0</v>
      </c>
      <c r="G278" s="340">
        <v>458937392.50999999</v>
      </c>
    </row>
    <row r="279" spans="1:7" x14ac:dyDescent="0.25">
      <c r="A279" s="336">
        <v>251110</v>
      </c>
      <c r="B279" s="30">
        <f t="shared" si="4"/>
        <v>6</v>
      </c>
      <c r="C279" s="343" t="s">
        <v>164</v>
      </c>
      <c r="D279" s="340">
        <v>0</v>
      </c>
      <c r="E279" s="340">
        <v>6230539711.3400002</v>
      </c>
      <c r="F279" s="340">
        <v>6230539711.3400002</v>
      </c>
      <c r="G279" s="340">
        <v>0</v>
      </c>
    </row>
    <row r="280" spans="1:7" x14ac:dyDescent="0.25">
      <c r="A280" s="336">
        <v>251110001</v>
      </c>
      <c r="B280" s="30">
        <f t="shared" si="4"/>
        <v>9</v>
      </c>
      <c r="C280" s="343" t="s">
        <v>164</v>
      </c>
      <c r="D280" s="340">
        <v>0</v>
      </c>
      <c r="E280" s="340">
        <v>6230539711.3400002</v>
      </c>
      <c r="F280" s="340">
        <v>6230539711.3400002</v>
      </c>
      <c r="G280" s="340">
        <v>0</v>
      </c>
    </row>
    <row r="281" spans="1:7" x14ac:dyDescent="0.25">
      <c r="A281" s="336">
        <v>251111</v>
      </c>
      <c r="B281" s="30">
        <f t="shared" si="4"/>
        <v>6</v>
      </c>
      <c r="C281" s="343" t="s">
        <v>165</v>
      </c>
      <c r="D281" s="340">
        <v>0</v>
      </c>
      <c r="E281" s="340">
        <v>1202608500</v>
      </c>
      <c r="F281" s="340">
        <v>1202608500</v>
      </c>
      <c r="G281" s="340">
        <v>0</v>
      </c>
    </row>
    <row r="282" spans="1:7" x14ac:dyDescent="0.25">
      <c r="A282" s="336">
        <v>251111001</v>
      </c>
      <c r="B282" s="30">
        <f t="shared" si="4"/>
        <v>9</v>
      </c>
      <c r="C282" s="343" t="s">
        <v>165</v>
      </c>
      <c r="D282" s="340">
        <v>0</v>
      </c>
      <c r="E282" s="340">
        <v>1202608500</v>
      </c>
      <c r="F282" s="340">
        <v>1202608500</v>
      </c>
      <c r="G282" s="340">
        <v>0</v>
      </c>
    </row>
    <row r="283" spans="1:7" x14ac:dyDescent="0.25">
      <c r="A283" s="336">
        <v>251122</v>
      </c>
      <c r="B283" s="30">
        <f t="shared" si="4"/>
        <v>6</v>
      </c>
      <c r="C283" s="343" t="s">
        <v>167</v>
      </c>
      <c r="D283" s="340">
        <v>0</v>
      </c>
      <c r="E283" s="340">
        <v>6358750790</v>
      </c>
      <c r="F283" s="340">
        <v>6358750790</v>
      </c>
      <c r="G283" s="340">
        <v>0</v>
      </c>
    </row>
    <row r="284" spans="1:7" x14ac:dyDescent="0.25">
      <c r="A284" s="336">
        <v>251122001</v>
      </c>
      <c r="B284" s="30">
        <f t="shared" si="4"/>
        <v>9</v>
      </c>
      <c r="C284" s="343" t="s">
        <v>167</v>
      </c>
      <c r="D284" s="340">
        <v>0</v>
      </c>
      <c r="E284" s="340">
        <v>6358750790</v>
      </c>
      <c r="F284" s="340">
        <v>6358750790</v>
      </c>
      <c r="G284" s="340">
        <v>0</v>
      </c>
    </row>
    <row r="285" spans="1:7" x14ac:dyDescent="0.25">
      <c r="A285" s="336">
        <v>251123</v>
      </c>
      <c r="B285" s="30">
        <f t="shared" si="4"/>
        <v>6</v>
      </c>
      <c r="C285" s="343" t="s">
        <v>168</v>
      </c>
      <c r="D285" s="340">
        <v>0</v>
      </c>
      <c r="E285" s="340">
        <v>3853365071</v>
      </c>
      <c r="F285" s="340">
        <v>3853365071</v>
      </c>
      <c r="G285" s="340">
        <v>0</v>
      </c>
    </row>
    <row r="286" spans="1:7" x14ac:dyDescent="0.25">
      <c r="A286" s="336">
        <v>251123001</v>
      </c>
      <c r="B286" s="30">
        <f t="shared" si="4"/>
        <v>9</v>
      </c>
      <c r="C286" s="343" t="s">
        <v>168</v>
      </c>
      <c r="D286" s="340">
        <v>0</v>
      </c>
      <c r="E286" s="340">
        <v>3853365071</v>
      </c>
      <c r="F286" s="340">
        <v>3853365071</v>
      </c>
      <c r="G286" s="340">
        <v>0</v>
      </c>
    </row>
    <row r="287" spans="1:7" x14ac:dyDescent="0.25">
      <c r="A287" s="336">
        <v>251124</v>
      </c>
      <c r="B287" s="30">
        <f t="shared" si="4"/>
        <v>6</v>
      </c>
      <c r="C287" s="343" t="s">
        <v>169</v>
      </c>
      <c r="D287" s="340">
        <v>0</v>
      </c>
      <c r="E287" s="340">
        <v>1759799200</v>
      </c>
      <c r="F287" s="340">
        <v>1759799200</v>
      </c>
      <c r="G287" s="340">
        <v>0</v>
      </c>
    </row>
    <row r="288" spans="1:7" x14ac:dyDescent="0.25">
      <c r="A288" s="336">
        <v>251124001</v>
      </c>
      <c r="B288" s="30">
        <f t="shared" si="4"/>
        <v>9</v>
      </c>
      <c r="C288" s="343" t="s">
        <v>169</v>
      </c>
      <c r="D288" s="340">
        <v>0</v>
      </c>
      <c r="E288" s="340">
        <v>1759799200</v>
      </c>
      <c r="F288" s="340">
        <v>1759799200</v>
      </c>
      <c r="G288" s="340">
        <v>0</v>
      </c>
    </row>
    <row r="289" spans="1:7" x14ac:dyDescent="0.25">
      <c r="A289" s="336">
        <v>251125</v>
      </c>
      <c r="B289" s="30">
        <f t="shared" si="4"/>
        <v>6</v>
      </c>
      <c r="C289" s="343" t="s">
        <v>170</v>
      </c>
      <c r="D289" s="340">
        <v>0</v>
      </c>
      <c r="E289" s="340">
        <v>44585534.469999999</v>
      </c>
      <c r="F289" s="340">
        <v>44585534.469999999</v>
      </c>
      <c r="G289" s="340">
        <v>0</v>
      </c>
    </row>
    <row r="290" spans="1:7" x14ac:dyDescent="0.25">
      <c r="A290" s="336">
        <v>251125001</v>
      </c>
      <c r="B290" s="30">
        <f t="shared" si="4"/>
        <v>9</v>
      </c>
      <c r="C290" s="343" t="s">
        <v>170</v>
      </c>
      <c r="D290" s="340">
        <v>0</v>
      </c>
      <c r="E290" s="340">
        <v>44585534.469999999</v>
      </c>
      <c r="F290" s="340">
        <v>44585534.469999999</v>
      </c>
      <c r="G290" s="340">
        <v>0</v>
      </c>
    </row>
    <row r="291" spans="1:7" x14ac:dyDescent="0.25">
      <c r="A291" s="336">
        <v>2512</v>
      </c>
      <c r="B291" s="30">
        <f t="shared" si="4"/>
        <v>4</v>
      </c>
      <c r="C291" s="343" t="s">
        <v>171</v>
      </c>
      <c r="D291" s="340">
        <v>3000640412.1300001</v>
      </c>
      <c r="E291" s="340">
        <v>531263434</v>
      </c>
      <c r="F291" s="340">
        <v>531263434</v>
      </c>
      <c r="G291" s="340">
        <v>3000640412.1300001</v>
      </c>
    </row>
    <row r="292" spans="1:7" x14ac:dyDescent="0.25">
      <c r="A292" s="336">
        <v>251201</v>
      </c>
      <c r="B292" s="30">
        <f t="shared" si="4"/>
        <v>6</v>
      </c>
      <c r="C292" s="343" t="s">
        <v>162</v>
      </c>
      <c r="D292" s="340">
        <v>3000640412.1300001</v>
      </c>
      <c r="E292" s="340">
        <v>372431640</v>
      </c>
      <c r="F292" s="340">
        <v>372431640</v>
      </c>
      <c r="G292" s="340">
        <v>3000640412.1300001</v>
      </c>
    </row>
    <row r="293" spans="1:7" x14ac:dyDescent="0.25">
      <c r="A293" s="336">
        <v>251201001</v>
      </c>
      <c r="B293" s="30">
        <f t="shared" si="4"/>
        <v>9</v>
      </c>
      <c r="C293" s="343" t="s">
        <v>162</v>
      </c>
      <c r="D293" s="340">
        <v>3000640412.1300001</v>
      </c>
      <c r="E293" s="340">
        <v>372431640</v>
      </c>
      <c r="F293" s="340">
        <v>372431640</v>
      </c>
      <c r="G293" s="340">
        <v>3000640412.1300001</v>
      </c>
    </row>
    <row r="294" spans="1:7" x14ac:dyDescent="0.25">
      <c r="A294" s="336">
        <v>251202</v>
      </c>
      <c r="B294" s="30">
        <f t="shared" si="4"/>
        <v>6</v>
      </c>
      <c r="C294" s="343" t="s">
        <v>462</v>
      </c>
      <c r="D294" s="340">
        <v>0</v>
      </c>
      <c r="E294" s="340">
        <v>158831794</v>
      </c>
      <c r="F294" s="340">
        <v>158831794</v>
      </c>
      <c r="G294" s="340">
        <v>0</v>
      </c>
    </row>
    <row r="295" spans="1:7" x14ac:dyDescent="0.25">
      <c r="A295" s="336">
        <v>251202001</v>
      </c>
      <c r="B295" s="30">
        <f t="shared" si="4"/>
        <v>9</v>
      </c>
      <c r="C295" s="343" t="s">
        <v>462</v>
      </c>
      <c r="D295" s="340">
        <v>0</v>
      </c>
      <c r="E295" s="340">
        <v>158831794</v>
      </c>
      <c r="F295" s="340">
        <v>158831794</v>
      </c>
      <c r="G295" s="340">
        <v>0</v>
      </c>
    </row>
    <row r="296" spans="1:7" x14ac:dyDescent="0.25">
      <c r="A296" s="336">
        <v>27</v>
      </c>
      <c r="B296" s="30">
        <f t="shared" si="4"/>
        <v>2</v>
      </c>
      <c r="C296" s="343" t="s">
        <v>172</v>
      </c>
      <c r="D296" s="340">
        <v>8667451815.6800003</v>
      </c>
      <c r="E296" s="340">
        <v>4803660391.4899998</v>
      </c>
      <c r="F296" s="340">
        <v>20018232.489999998</v>
      </c>
      <c r="G296" s="340">
        <v>3883809656.6799998</v>
      </c>
    </row>
    <row r="297" spans="1:7" x14ac:dyDescent="0.25">
      <c r="A297" s="336">
        <v>2701</v>
      </c>
      <c r="B297" s="30">
        <f t="shared" si="4"/>
        <v>4</v>
      </c>
      <c r="C297" s="343" t="s">
        <v>173</v>
      </c>
      <c r="D297" s="340">
        <v>8667451815.6800003</v>
      </c>
      <c r="E297" s="340">
        <v>4803660391.4899998</v>
      </c>
      <c r="F297" s="340">
        <v>20018232.489999998</v>
      </c>
      <c r="G297" s="340">
        <v>3883809656.6799998</v>
      </c>
    </row>
    <row r="298" spans="1:7" x14ac:dyDescent="0.25">
      <c r="A298" s="336">
        <v>270103</v>
      </c>
      <c r="B298" s="30">
        <f t="shared" si="4"/>
        <v>6</v>
      </c>
      <c r="C298" s="343" t="s">
        <v>174</v>
      </c>
      <c r="D298" s="340">
        <v>8667451815.6800003</v>
      </c>
      <c r="E298" s="340">
        <v>4803660391.4899998</v>
      </c>
      <c r="F298" s="340">
        <v>20018232.489999998</v>
      </c>
      <c r="G298" s="340">
        <v>3883809656.6799998</v>
      </c>
    </row>
    <row r="299" spans="1:7" x14ac:dyDescent="0.25">
      <c r="A299" s="336">
        <v>270103001</v>
      </c>
      <c r="B299" s="30">
        <f t="shared" si="4"/>
        <v>9</v>
      </c>
      <c r="C299" s="343" t="s">
        <v>174</v>
      </c>
      <c r="D299" s="340">
        <v>8667451815.6800003</v>
      </c>
      <c r="E299" s="340">
        <v>4803660391.4899998</v>
      </c>
      <c r="F299" s="340">
        <v>20018232.489999998</v>
      </c>
      <c r="G299" s="340">
        <v>3883809656.6799998</v>
      </c>
    </row>
    <row r="300" spans="1:7" x14ac:dyDescent="0.25">
      <c r="A300" s="336" t="s">
        <v>175</v>
      </c>
      <c r="B300" s="30">
        <f t="shared" si="4"/>
        <v>1</v>
      </c>
      <c r="C300" s="343" t="s">
        <v>176</v>
      </c>
      <c r="D300" s="340">
        <v>124151103001.769</v>
      </c>
      <c r="E300" s="340">
        <v>26738288029.470001</v>
      </c>
      <c r="F300" s="340">
        <v>26420538319.599998</v>
      </c>
      <c r="G300" s="340">
        <v>123833353291.899</v>
      </c>
    </row>
    <row r="301" spans="1:7" x14ac:dyDescent="0.25">
      <c r="A301" s="336">
        <v>31</v>
      </c>
      <c r="B301" s="30">
        <f t="shared" si="4"/>
        <v>2</v>
      </c>
      <c r="C301" s="343" t="s">
        <v>177</v>
      </c>
      <c r="D301" s="340">
        <v>124151103001.769</v>
      </c>
      <c r="E301" s="340">
        <v>26738288029.470001</v>
      </c>
      <c r="F301" s="340">
        <v>26420538319.599998</v>
      </c>
      <c r="G301" s="340">
        <v>123833353291.899</v>
      </c>
    </row>
    <row r="302" spans="1:7" x14ac:dyDescent="0.25">
      <c r="A302" s="336">
        <v>3105</v>
      </c>
      <c r="B302" s="30">
        <f t="shared" si="4"/>
        <v>4</v>
      </c>
      <c r="C302" s="343" t="s">
        <v>178</v>
      </c>
      <c r="D302" s="340">
        <v>-53788504787.151001</v>
      </c>
      <c r="E302" s="340">
        <v>0</v>
      </c>
      <c r="F302" s="340">
        <v>0</v>
      </c>
      <c r="G302" s="340">
        <v>-53788504787.151001</v>
      </c>
    </row>
    <row r="303" spans="1:7" x14ac:dyDescent="0.25">
      <c r="A303" s="336">
        <v>310506</v>
      </c>
      <c r="B303" s="30">
        <f t="shared" si="4"/>
        <v>6</v>
      </c>
      <c r="C303" s="343" t="s">
        <v>179</v>
      </c>
      <c r="D303" s="340">
        <v>-53788504787.151001</v>
      </c>
      <c r="E303" s="340">
        <v>0</v>
      </c>
      <c r="F303" s="340">
        <v>0</v>
      </c>
      <c r="G303" s="340">
        <v>-53788504787.151001</v>
      </c>
    </row>
    <row r="304" spans="1:7" x14ac:dyDescent="0.25">
      <c r="A304" s="336">
        <v>310506001</v>
      </c>
      <c r="B304" s="30">
        <f t="shared" si="4"/>
        <v>9</v>
      </c>
      <c r="C304" s="343" t="s">
        <v>180</v>
      </c>
      <c r="D304" s="340">
        <v>-53788504787.151001</v>
      </c>
      <c r="E304" s="340">
        <v>0</v>
      </c>
      <c r="F304" s="340">
        <v>0</v>
      </c>
      <c r="G304" s="340">
        <v>-53788504787.151001</v>
      </c>
    </row>
    <row r="305" spans="1:8" x14ac:dyDescent="0.25">
      <c r="A305" s="336">
        <v>3109</v>
      </c>
      <c r="B305" s="30">
        <f t="shared" si="4"/>
        <v>4</v>
      </c>
      <c r="C305" s="343" t="s">
        <v>181</v>
      </c>
      <c r="D305" s="340">
        <v>204353244108.51999</v>
      </c>
      <c r="E305" s="340">
        <v>26738288029.470001</v>
      </c>
      <c r="F305" s="340">
        <v>6902000</v>
      </c>
      <c r="G305" s="340">
        <v>177621858079.04999</v>
      </c>
    </row>
    <row r="306" spans="1:8" x14ac:dyDescent="0.25">
      <c r="A306" s="336">
        <v>310901</v>
      </c>
      <c r="B306" s="30">
        <f t="shared" si="4"/>
        <v>6</v>
      </c>
      <c r="C306" s="343" t="s">
        <v>182</v>
      </c>
      <c r="D306" s="340">
        <v>215774980354.70001</v>
      </c>
      <c r="E306" s="340">
        <v>0</v>
      </c>
      <c r="F306" s="340">
        <v>6902000</v>
      </c>
      <c r="G306" s="340">
        <v>215781882354.70001</v>
      </c>
    </row>
    <row r="307" spans="1:8" x14ac:dyDescent="0.25">
      <c r="A307" s="336">
        <v>310901001</v>
      </c>
      <c r="B307" s="30">
        <f t="shared" si="4"/>
        <v>9</v>
      </c>
      <c r="C307" s="343" t="s">
        <v>182</v>
      </c>
      <c r="D307" s="340">
        <v>220003710979.48001</v>
      </c>
      <c r="E307" s="340">
        <v>0</v>
      </c>
      <c r="F307" s="340">
        <v>0</v>
      </c>
      <c r="G307" s="340">
        <v>220003710979.48001</v>
      </c>
    </row>
    <row r="308" spans="1:8" x14ac:dyDescent="0.25">
      <c r="A308" s="336">
        <v>310901002</v>
      </c>
      <c r="B308" s="30">
        <f t="shared" si="4"/>
        <v>9</v>
      </c>
      <c r="C308" s="343" t="s">
        <v>183</v>
      </c>
      <c r="D308" s="340">
        <v>-4228730624.7800002</v>
      </c>
      <c r="E308" s="340">
        <v>0</v>
      </c>
      <c r="F308" s="340">
        <v>6902000</v>
      </c>
      <c r="G308" s="340">
        <v>-4221828624.7800002</v>
      </c>
    </row>
    <row r="309" spans="1:8" x14ac:dyDescent="0.25">
      <c r="A309" s="336">
        <v>310902</v>
      </c>
      <c r="B309" s="30">
        <f t="shared" si="4"/>
        <v>6</v>
      </c>
      <c r="C309" s="343" t="s">
        <v>184</v>
      </c>
      <c r="D309" s="340">
        <v>-11421736246.18</v>
      </c>
      <c r="E309" s="340">
        <v>26738288029.470001</v>
      </c>
      <c r="F309" s="340">
        <v>0</v>
      </c>
      <c r="G309" s="340">
        <v>-38160024275.650002</v>
      </c>
    </row>
    <row r="310" spans="1:8" x14ac:dyDescent="0.25">
      <c r="A310" s="336">
        <v>310902001</v>
      </c>
      <c r="B310" s="30">
        <f t="shared" si="4"/>
        <v>9</v>
      </c>
      <c r="C310" s="343" t="s">
        <v>184</v>
      </c>
      <c r="D310" s="340">
        <v>-7448601463.5200005</v>
      </c>
      <c r="E310" s="340">
        <v>26413636319.599998</v>
      </c>
      <c r="F310" s="340">
        <v>0</v>
      </c>
      <c r="G310" s="340">
        <v>-33862237783.119999</v>
      </c>
    </row>
    <row r="311" spans="1:8" x14ac:dyDescent="0.25">
      <c r="A311" s="336">
        <v>310902002</v>
      </c>
      <c r="B311" s="30">
        <f t="shared" si="4"/>
        <v>9</v>
      </c>
      <c r="C311" s="343" t="s">
        <v>183</v>
      </c>
      <c r="D311" s="340">
        <v>-3973134782.6599998</v>
      </c>
      <c r="E311" s="340">
        <v>324651709.87</v>
      </c>
      <c r="F311" s="340">
        <v>0</v>
      </c>
      <c r="G311" s="340">
        <v>-4297786492.5299997</v>
      </c>
    </row>
    <row r="312" spans="1:8" x14ac:dyDescent="0.25">
      <c r="A312" s="336">
        <v>3110</v>
      </c>
      <c r="B312" s="30">
        <f t="shared" si="4"/>
        <v>4</v>
      </c>
      <c r="C312" s="343" t="s">
        <v>185</v>
      </c>
      <c r="D312" s="340">
        <v>-26413636319.599998</v>
      </c>
      <c r="E312" s="340">
        <v>0</v>
      </c>
      <c r="F312" s="340">
        <v>26413636319.599998</v>
      </c>
      <c r="G312" s="340">
        <v>0</v>
      </c>
    </row>
    <row r="313" spans="1:8" x14ac:dyDescent="0.25">
      <c r="A313" s="336">
        <v>311002</v>
      </c>
      <c r="B313" s="30">
        <f t="shared" si="4"/>
        <v>6</v>
      </c>
      <c r="C313" s="343" t="s">
        <v>188</v>
      </c>
      <c r="D313" s="340">
        <v>-26413636319.599998</v>
      </c>
      <c r="E313" s="340">
        <v>0</v>
      </c>
      <c r="F313" s="340">
        <v>26413636319.599998</v>
      </c>
      <c r="G313" s="340">
        <v>0</v>
      </c>
    </row>
    <row r="314" spans="1:8" x14ac:dyDescent="0.25">
      <c r="A314" s="336">
        <v>311002001</v>
      </c>
      <c r="B314" s="30">
        <f t="shared" si="4"/>
        <v>9</v>
      </c>
      <c r="C314" s="343" t="s">
        <v>188</v>
      </c>
      <c r="D314" s="340">
        <v>-26413636319.599998</v>
      </c>
      <c r="E314" s="340">
        <v>0</v>
      </c>
      <c r="F314" s="340">
        <v>26413636319.599998</v>
      </c>
      <c r="G314" s="340">
        <v>0</v>
      </c>
    </row>
    <row r="315" spans="1:8" x14ac:dyDescent="0.25">
      <c r="A315" s="336" t="s">
        <v>191</v>
      </c>
      <c r="B315" s="30">
        <f t="shared" si="4"/>
        <v>1</v>
      </c>
      <c r="C315" s="343" t="s">
        <v>192</v>
      </c>
      <c r="D315" s="340">
        <v>0</v>
      </c>
      <c r="E315" s="340">
        <v>34428795.609999999</v>
      </c>
      <c r="F315" s="340">
        <v>92060487726.720001</v>
      </c>
      <c r="G315" s="340">
        <v>92026058931.110001</v>
      </c>
      <c r="H315" s="21"/>
    </row>
    <row r="316" spans="1:8" x14ac:dyDescent="0.25">
      <c r="A316" s="336">
        <v>41</v>
      </c>
      <c r="B316" s="30">
        <f t="shared" si="4"/>
        <v>2</v>
      </c>
      <c r="C316" s="343" t="s">
        <v>193</v>
      </c>
      <c r="D316" s="340">
        <v>0</v>
      </c>
      <c r="E316" s="340">
        <v>0</v>
      </c>
      <c r="F316" s="340">
        <v>1034252</v>
      </c>
      <c r="G316" s="340">
        <v>1034252</v>
      </c>
      <c r="H316" s="21"/>
    </row>
    <row r="317" spans="1:8" x14ac:dyDescent="0.25">
      <c r="A317" s="336">
        <v>4110</v>
      </c>
      <c r="B317" s="30">
        <f t="shared" si="4"/>
        <v>4</v>
      </c>
      <c r="C317" s="343" t="s">
        <v>447</v>
      </c>
      <c r="D317" s="340">
        <v>0</v>
      </c>
      <c r="E317" s="340">
        <v>0</v>
      </c>
      <c r="F317" s="340">
        <v>1034252</v>
      </c>
      <c r="G317" s="340">
        <v>1034252</v>
      </c>
      <c r="H317" s="21"/>
    </row>
    <row r="318" spans="1:8" x14ac:dyDescent="0.25">
      <c r="A318" s="336">
        <v>411001</v>
      </c>
      <c r="B318" s="30">
        <f t="shared" si="4"/>
        <v>6</v>
      </c>
      <c r="C318" s="343" t="s">
        <v>21</v>
      </c>
      <c r="D318" s="340">
        <v>0</v>
      </c>
      <c r="E318" s="340">
        <v>0</v>
      </c>
      <c r="F318" s="340">
        <v>1034252</v>
      </c>
      <c r="G318" s="340">
        <v>1034252</v>
      </c>
    </row>
    <row r="319" spans="1:8" x14ac:dyDescent="0.25">
      <c r="A319" s="336">
        <v>411001001</v>
      </c>
      <c r="B319" s="30">
        <f t="shared" si="4"/>
        <v>9</v>
      </c>
      <c r="C319" s="343" t="s">
        <v>21</v>
      </c>
      <c r="D319" s="340">
        <v>0</v>
      </c>
      <c r="E319" s="340">
        <v>0</v>
      </c>
      <c r="F319" s="340">
        <v>1034252</v>
      </c>
      <c r="G319" s="340">
        <v>1034252</v>
      </c>
    </row>
    <row r="320" spans="1:8" x14ac:dyDescent="0.25">
      <c r="A320" s="336">
        <v>47</v>
      </c>
      <c r="B320" s="30">
        <f t="shared" si="4"/>
        <v>2</v>
      </c>
      <c r="C320" s="343" t="s">
        <v>196</v>
      </c>
      <c r="D320" s="340">
        <v>0</v>
      </c>
      <c r="E320" s="340">
        <v>0.01</v>
      </c>
      <c r="F320" s="340">
        <v>86923861762.389999</v>
      </c>
      <c r="G320" s="340">
        <v>86923861762.380005</v>
      </c>
    </row>
    <row r="321" spans="1:7" x14ac:dyDescent="0.25">
      <c r="A321" s="336">
        <v>4705</v>
      </c>
      <c r="B321" s="30">
        <f t="shared" si="4"/>
        <v>4</v>
      </c>
      <c r="C321" s="343" t="s">
        <v>197</v>
      </c>
      <c r="D321" s="340">
        <v>0</v>
      </c>
      <c r="E321" s="340">
        <v>0.01</v>
      </c>
      <c r="F321" s="340">
        <v>79113699531.389999</v>
      </c>
      <c r="G321" s="340">
        <v>79113699531.380005</v>
      </c>
    </row>
    <row r="322" spans="1:7" x14ac:dyDescent="0.25">
      <c r="A322" s="336">
        <v>470508</v>
      </c>
      <c r="B322" s="30">
        <f t="shared" si="4"/>
        <v>6</v>
      </c>
      <c r="C322" s="343" t="s">
        <v>198</v>
      </c>
      <c r="D322" s="340">
        <v>0</v>
      </c>
      <c r="E322" s="340">
        <v>0.01</v>
      </c>
      <c r="F322" s="340">
        <v>77962280392.389999</v>
      </c>
      <c r="G322" s="340">
        <v>77962280392.380005</v>
      </c>
    </row>
    <row r="323" spans="1:7" x14ac:dyDescent="0.25">
      <c r="A323" s="336">
        <v>470510</v>
      </c>
      <c r="B323" s="30">
        <f t="shared" si="4"/>
        <v>6</v>
      </c>
      <c r="C323" s="343" t="s">
        <v>199</v>
      </c>
      <c r="D323" s="340">
        <v>0</v>
      </c>
      <c r="E323" s="340">
        <v>0</v>
      </c>
      <c r="F323" s="340">
        <v>1151419139</v>
      </c>
      <c r="G323" s="340">
        <v>1151419139</v>
      </c>
    </row>
    <row r="324" spans="1:7" x14ac:dyDescent="0.25">
      <c r="A324" s="336">
        <v>4722</v>
      </c>
      <c r="B324" s="30">
        <f t="shared" si="4"/>
        <v>4</v>
      </c>
      <c r="C324" s="343" t="s">
        <v>200</v>
      </c>
      <c r="D324" s="340">
        <v>0</v>
      </c>
      <c r="E324" s="340">
        <v>0</v>
      </c>
      <c r="F324" s="340">
        <v>7810162231</v>
      </c>
      <c r="G324" s="340">
        <v>7810162231</v>
      </c>
    </row>
    <row r="325" spans="1:7" x14ac:dyDescent="0.25">
      <c r="A325" s="336">
        <v>472201</v>
      </c>
      <c r="B325" s="30">
        <f t="shared" si="4"/>
        <v>6</v>
      </c>
      <c r="C325" s="343" t="s">
        <v>201</v>
      </c>
      <c r="D325" s="340">
        <v>0</v>
      </c>
      <c r="E325" s="340">
        <v>0</v>
      </c>
      <c r="F325" s="340">
        <v>7810162231</v>
      </c>
      <c r="G325" s="340">
        <v>7810162231</v>
      </c>
    </row>
    <row r="326" spans="1:7" x14ac:dyDescent="0.25">
      <c r="A326" s="336">
        <v>48</v>
      </c>
      <c r="B326" s="30">
        <f t="shared" si="4"/>
        <v>2</v>
      </c>
      <c r="C326" s="343" t="s">
        <v>202</v>
      </c>
      <c r="D326" s="340">
        <v>0</v>
      </c>
      <c r="E326" s="340">
        <v>34428795.600000001</v>
      </c>
      <c r="F326" s="340">
        <v>5135591712.3299999</v>
      </c>
      <c r="G326" s="340">
        <v>5101162916.7299995</v>
      </c>
    </row>
    <row r="327" spans="1:7" x14ac:dyDescent="0.25">
      <c r="A327" s="336">
        <v>4802</v>
      </c>
      <c r="B327" s="30">
        <f t="shared" si="4"/>
        <v>4</v>
      </c>
      <c r="C327" s="343" t="s">
        <v>419</v>
      </c>
      <c r="D327" s="340">
        <v>0</v>
      </c>
      <c r="E327" s="340">
        <v>0</v>
      </c>
      <c r="F327" s="340">
        <v>86673498.469999999</v>
      </c>
      <c r="G327" s="340">
        <v>86673498.469999999</v>
      </c>
    </row>
    <row r="328" spans="1:7" x14ac:dyDescent="0.25">
      <c r="A328" s="336">
        <v>480232</v>
      </c>
      <c r="B328" s="30">
        <f t="shared" si="4"/>
        <v>6</v>
      </c>
      <c r="C328" s="343" t="s">
        <v>446</v>
      </c>
      <c r="D328" s="340">
        <v>0</v>
      </c>
      <c r="E328" s="340">
        <v>0</v>
      </c>
      <c r="F328" s="340">
        <v>86673498.469999999</v>
      </c>
      <c r="G328" s="340">
        <v>86673498.469999999</v>
      </c>
    </row>
    <row r="329" spans="1:7" x14ac:dyDescent="0.25">
      <c r="A329" s="336">
        <v>480232001</v>
      </c>
      <c r="B329" s="30">
        <f t="shared" si="4"/>
        <v>9</v>
      </c>
      <c r="C329" s="343" t="s">
        <v>446</v>
      </c>
      <c r="D329" s="340">
        <v>0</v>
      </c>
      <c r="E329" s="340">
        <v>0</v>
      </c>
      <c r="F329" s="340">
        <v>86673498.469999999</v>
      </c>
      <c r="G329" s="340">
        <v>86673498.469999999</v>
      </c>
    </row>
    <row r="330" spans="1:7" x14ac:dyDescent="0.25">
      <c r="A330" s="336">
        <v>4808</v>
      </c>
      <c r="B330" s="30">
        <f t="shared" ref="B330:B393" si="5">LEN(A330)</f>
        <v>4</v>
      </c>
      <c r="C330" s="343" t="s">
        <v>203</v>
      </c>
      <c r="D330" s="340">
        <v>0</v>
      </c>
      <c r="E330" s="340">
        <v>34428795.600000001</v>
      </c>
      <c r="F330" s="340">
        <v>245257822.37</v>
      </c>
      <c r="G330" s="340">
        <v>210829026.77000001</v>
      </c>
    </row>
    <row r="331" spans="1:7" x14ac:dyDescent="0.25">
      <c r="A331" s="336">
        <v>480817</v>
      </c>
      <c r="B331" s="30">
        <f t="shared" si="5"/>
        <v>6</v>
      </c>
      <c r="C331" s="343" t="s">
        <v>28</v>
      </c>
      <c r="D331" s="340">
        <v>0</v>
      </c>
      <c r="E331" s="340">
        <v>34428795.600000001</v>
      </c>
      <c r="F331" s="340">
        <v>70936629.859999999</v>
      </c>
      <c r="G331" s="340">
        <v>36507834.259999998</v>
      </c>
    </row>
    <row r="332" spans="1:7" x14ac:dyDescent="0.25">
      <c r="A332" s="336">
        <v>480817001</v>
      </c>
      <c r="B332" s="30">
        <f t="shared" si="5"/>
        <v>9</v>
      </c>
      <c r="C332" s="343" t="s">
        <v>204</v>
      </c>
      <c r="D332" s="340">
        <v>0</v>
      </c>
      <c r="E332" s="340">
        <v>34428795.600000001</v>
      </c>
      <c r="F332" s="340">
        <v>70936629.859999999</v>
      </c>
      <c r="G332" s="340">
        <v>36507834.259999998</v>
      </c>
    </row>
    <row r="333" spans="1:7" x14ac:dyDescent="0.25">
      <c r="A333" s="336">
        <v>480828</v>
      </c>
      <c r="B333" s="30">
        <f t="shared" si="5"/>
        <v>6</v>
      </c>
      <c r="C333" s="343" t="s">
        <v>25</v>
      </c>
      <c r="D333" s="340">
        <v>0</v>
      </c>
      <c r="E333" s="340">
        <v>0</v>
      </c>
      <c r="F333" s="340">
        <v>174085119</v>
      </c>
      <c r="G333" s="340">
        <v>174085119</v>
      </c>
    </row>
    <row r="334" spans="1:7" x14ac:dyDescent="0.25">
      <c r="A334" s="336">
        <v>480828001</v>
      </c>
      <c r="B334" s="30">
        <f t="shared" si="5"/>
        <v>9</v>
      </c>
      <c r="C334" s="343" t="s">
        <v>25</v>
      </c>
      <c r="D334" s="340">
        <v>0</v>
      </c>
      <c r="E334" s="340">
        <v>0</v>
      </c>
      <c r="F334" s="340">
        <v>174085119</v>
      </c>
      <c r="G334" s="340">
        <v>174085119</v>
      </c>
    </row>
    <row r="335" spans="1:7" x14ac:dyDescent="0.25">
      <c r="A335" s="336">
        <v>480863</v>
      </c>
      <c r="B335" s="30">
        <f t="shared" si="5"/>
        <v>6</v>
      </c>
      <c r="C335" s="343" t="s">
        <v>440</v>
      </c>
      <c r="D335" s="340">
        <v>0</v>
      </c>
      <c r="E335" s="340">
        <v>0</v>
      </c>
      <c r="F335" s="340">
        <v>231123</v>
      </c>
      <c r="G335" s="340">
        <v>231123</v>
      </c>
    </row>
    <row r="336" spans="1:7" x14ac:dyDescent="0.25">
      <c r="A336" s="336">
        <v>480863001</v>
      </c>
      <c r="B336" s="30">
        <f t="shared" si="5"/>
        <v>9</v>
      </c>
      <c r="C336" s="343" t="s">
        <v>440</v>
      </c>
      <c r="D336" s="340">
        <v>0</v>
      </c>
      <c r="E336" s="340">
        <v>0</v>
      </c>
      <c r="F336" s="340">
        <v>231123</v>
      </c>
      <c r="G336" s="340">
        <v>231123</v>
      </c>
    </row>
    <row r="337" spans="1:7" x14ac:dyDescent="0.25">
      <c r="A337" s="336">
        <v>480890</v>
      </c>
      <c r="B337" s="30">
        <f t="shared" si="5"/>
        <v>6</v>
      </c>
      <c r="C337" s="343" t="s">
        <v>205</v>
      </c>
      <c r="D337" s="340">
        <v>0</v>
      </c>
      <c r="E337" s="340">
        <v>0</v>
      </c>
      <c r="F337" s="340">
        <v>4950.51</v>
      </c>
      <c r="G337" s="340">
        <v>4950.51</v>
      </c>
    </row>
    <row r="338" spans="1:7" x14ac:dyDescent="0.25">
      <c r="A338" s="336">
        <v>480890003</v>
      </c>
      <c r="B338" s="30">
        <f t="shared" si="5"/>
        <v>9</v>
      </c>
      <c r="C338" s="343" t="s">
        <v>206</v>
      </c>
      <c r="D338" s="340">
        <v>0</v>
      </c>
      <c r="E338" s="340">
        <v>0</v>
      </c>
      <c r="F338" s="340">
        <v>4950.51</v>
      </c>
      <c r="G338" s="340">
        <v>4950.51</v>
      </c>
    </row>
    <row r="339" spans="1:7" x14ac:dyDescent="0.25">
      <c r="A339" s="336">
        <v>4831</v>
      </c>
      <c r="B339" s="30">
        <f t="shared" si="5"/>
        <v>4</v>
      </c>
      <c r="C339" s="343" t="s">
        <v>444</v>
      </c>
      <c r="D339" s="340">
        <v>0</v>
      </c>
      <c r="E339" s="340">
        <v>0</v>
      </c>
      <c r="F339" s="340">
        <v>4803660391.4899998</v>
      </c>
      <c r="G339" s="340">
        <v>4803660391.4899998</v>
      </c>
    </row>
    <row r="340" spans="1:7" x14ac:dyDescent="0.25">
      <c r="A340" s="336">
        <v>483101</v>
      </c>
      <c r="B340" s="30">
        <f t="shared" si="5"/>
        <v>6</v>
      </c>
      <c r="C340" s="343" t="s">
        <v>443</v>
      </c>
      <c r="D340" s="340">
        <v>0</v>
      </c>
      <c r="E340" s="340">
        <v>0</v>
      </c>
      <c r="F340" s="340">
        <v>4803660391.4899998</v>
      </c>
      <c r="G340" s="340">
        <v>4803660391.4899998</v>
      </c>
    </row>
    <row r="341" spans="1:7" x14ac:dyDescent="0.25">
      <c r="A341" s="336">
        <v>483101001</v>
      </c>
      <c r="B341" s="30">
        <f t="shared" si="5"/>
        <v>9</v>
      </c>
      <c r="C341" s="343" t="s">
        <v>443</v>
      </c>
      <c r="D341" s="340">
        <v>0</v>
      </c>
      <c r="E341" s="340">
        <v>0</v>
      </c>
      <c r="F341" s="340">
        <v>4803660391.4899998</v>
      </c>
      <c r="G341" s="340">
        <v>4803660391.4899998</v>
      </c>
    </row>
    <row r="342" spans="1:7" x14ac:dyDescent="0.25">
      <c r="A342" s="336" t="s">
        <v>207</v>
      </c>
      <c r="B342" s="30">
        <f t="shared" si="5"/>
        <v>1</v>
      </c>
      <c r="C342" s="343" t="s">
        <v>208</v>
      </c>
      <c r="D342" s="340">
        <v>0</v>
      </c>
      <c r="E342" s="340">
        <v>85909796727.559998</v>
      </c>
      <c r="F342" s="340">
        <v>19723214100.619999</v>
      </c>
      <c r="G342" s="340">
        <v>66186582626.940002</v>
      </c>
    </row>
    <row r="343" spans="1:7" x14ac:dyDescent="0.25">
      <c r="A343" s="336">
        <v>51</v>
      </c>
      <c r="B343" s="30">
        <f t="shared" si="5"/>
        <v>2</v>
      </c>
      <c r="C343" s="343" t="s">
        <v>209</v>
      </c>
      <c r="D343" s="340">
        <v>0</v>
      </c>
      <c r="E343" s="340">
        <v>82563985156.570007</v>
      </c>
      <c r="F343" s="340">
        <v>18967375971</v>
      </c>
      <c r="G343" s="340">
        <v>63596609185.57</v>
      </c>
    </row>
    <row r="344" spans="1:7" x14ac:dyDescent="0.25">
      <c r="A344" s="336">
        <v>5101</v>
      </c>
      <c r="B344" s="30">
        <f t="shared" si="5"/>
        <v>4</v>
      </c>
      <c r="C344" s="343" t="s">
        <v>210</v>
      </c>
      <c r="D344" s="340">
        <v>0</v>
      </c>
      <c r="E344" s="340">
        <v>48592547995</v>
      </c>
      <c r="F344" s="340">
        <v>12845267436</v>
      </c>
      <c r="G344" s="340">
        <v>35747280559</v>
      </c>
    </row>
    <row r="345" spans="1:7" x14ac:dyDescent="0.25">
      <c r="A345" s="336">
        <v>510101</v>
      </c>
      <c r="B345" s="30">
        <f t="shared" si="5"/>
        <v>6</v>
      </c>
      <c r="C345" s="343" t="s">
        <v>211</v>
      </c>
      <c r="D345" s="340">
        <v>0</v>
      </c>
      <c r="E345" s="340">
        <v>39058291494</v>
      </c>
      <c r="F345" s="340">
        <v>10439126273</v>
      </c>
      <c r="G345" s="340">
        <v>28619165221</v>
      </c>
    </row>
    <row r="346" spans="1:7" x14ac:dyDescent="0.25">
      <c r="A346" s="336">
        <v>510101001</v>
      </c>
      <c r="B346" s="30">
        <f t="shared" si="5"/>
        <v>9</v>
      </c>
      <c r="C346" s="343" t="s">
        <v>211</v>
      </c>
      <c r="D346" s="340">
        <v>0</v>
      </c>
      <c r="E346" s="340">
        <v>39058291494</v>
      </c>
      <c r="F346" s="340">
        <v>10439126273</v>
      </c>
      <c r="G346" s="340">
        <v>28619165221</v>
      </c>
    </row>
    <row r="347" spans="1:7" x14ac:dyDescent="0.25">
      <c r="A347" s="336">
        <v>510103</v>
      </c>
      <c r="B347" s="30">
        <f t="shared" si="5"/>
        <v>6</v>
      </c>
      <c r="C347" s="343" t="s">
        <v>212</v>
      </c>
      <c r="D347" s="340">
        <v>0</v>
      </c>
      <c r="E347" s="340">
        <v>96090575</v>
      </c>
      <c r="F347" s="340">
        <v>38918274</v>
      </c>
      <c r="G347" s="340">
        <v>57172301</v>
      </c>
    </row>
    <row r="348" spans="1:7" x14ac:dyDescent="0.25">
      <c r="A348" s="336">
        <v>510103001</v>
      </c>
      <c r="B348" s="30">
        <f t="shared" si="5"/>
        <v>9</v>
      </c>
      <c r="C348" s="343" t="s">
        <v>212</v>
      </c>
      <c r="D348" s="340">
        <v>0</v>
      </c>
      <c r="E348" s="340">
        <v>96090575</v>
      </c>
      <c r="F348" s="340">
        <v>38918274</v>
      </c>
      <c r="G348" s="340">
        <v>57172301</v>
      </c>
    </row>
    <row r="349" spans="1:7" x14ac:dyDescent="0.25">
      <c r="A349" s="336">
        <v>510105</v>
      </c>
      <c r="B349" s="30">
        <f t="shared" si="5"/>
        <v>6</v>
      </c>
      <c r="C349" s="343" t="s">
        <v>213</v>
      </c>
      <c r="D349" s="340">
        <v>0</v>
      </c>
      <c r="E349" s="340">
        <v>8652194009</v>
      </c>
      <c r="F349" s="340">
        <v>2163220953</v>
      </c>
      <c r="G349" s="340">
        <v>6488973056</v>
      </c>
    </row>
    <row r="350" spans="1:7" x14ac:dyDescent="0.25">
      <c r="A350" s="336">
        <v>510105001</v>
      </c>
      <c r="B350" s="30">
        <f t="shared" si="5"/>
        <v>9</v>
      </c>
      <c r="C350" s="343" t="s">
        <v>213</v>
      </c>
      <c r="D350" s="340">
        <v>0</v>
      </c>
      <c r="E350" s="340">
        <v>8652194009</v>
      </c>
      <c r="F350" s="340">
        <v>2163220953</v>
      </c>
      <c r="G350" s="340">
        <v>6488973056</v>
      </c>
    </row>
    <row r="351" spans="1:7" x14ac:dyDescent="0.25">
      <c r="A351" s="336">
        <v>510110</v>
      </c>
      <c r="B351" s="30">
        <f t="shared" si="5"/>
        <v>6</v>
      </c>
      <c r="C351" s="343" t="s">
        <v>214</v>
      </c>
      <c r="D351" s="340">
        <v>0</v>
      </c>
      <c r="E351" s="340">
        <v>785971917</v>
      </c>
      <c r="F351" s="340">
        <v>204001936</v>
      </c>
      <c r="G351" s="340">
        <v>581969981</v>
      </c>
    </row>
    <row r="352" spans="1:7" x14ac:dyDescent="0.25">
      <c r="A352" s="336">
        <v>510110001</v>
      </c>
      <c r="B352" s="30">
        <f t="shared" si="5"/>
        <v>9</v>
      </c>
      <c r="C352" s="343" t="s">
        <v>214</v>
      </c>
      <c r="D352" s="340">
        <v>0</v>
      </c>
      <c r="E352" s="340">
        <v>785971917</v>
      </c>
      <c r="F352" s="340">
        <v>204001936</v>
      </c>
      <c r="G352" s="340">
        <v>581969981</v>
      </c>
    </row>
    <row r="353" spans="1:7" x14ac:dyDescent="0.25">
      <c r="A353" s="336">
        <v>5102</v>
      </c>
      <c r="B353" s="30">
        <f t="shared" si="5"/>
        <v>4</v>
      </c>
      <c r="C353" s="343" t="s">
        <v>430</v>
      </c>
      <c r="D353" s="340">
        <v>0</v>
      </c>
      <c r="E353" s="340">
        <v>10533197</v>
      </c>
      <c r="F353" s="340">
        <v>0</v>
      </c>
      <c r="G353" s="340">
        <v>10533197</v>
      </c>
    </row>
    <row r="354" spans="1:7" x14ac:dyDescent="0.25">
      <c r="A354" s="336">
        <v>510201</v>
      </c>
      <c r="B354" s="30">
        <f t="shared" si="5"/>
        <v>6</v>
      </c>
      <c r="C354" s="343" t="s">
        <v>170</v>
      </c>
      <c r="D354" s="340">
        <v>0</v>
      </c>
      <c r="E354" s="340">
        <v>10533197</v>
      </c>
      <c r="F354" s="340">
        <v>0</v>
      </c>
      <c r="G354" s="340">
        <v>10533197</v>
      </c>
    </row>
    <row r="355" spans="1:7" x14ac:dyDescent="0.25">
      <c r="A355" s="336">
        <v>510201001</v>
      </c>
      <c r="B355" s="30">
        <f t="shared" si="5"/>
        <v>9</v>
      </c>
      <c r="C355" s="343" t="s">
        <v>170</v>
      </c>
      <c r="D355" s="340">
        <v>0</v>
      </c>
      <c r="E355" s="340">
        <v>10533197</v>
      </c>
      <c r="F355" s="340">
        <v>0</v>
      </c>
      <c r="G355" s="340">
        <v>10533197</v>
      </c>
    </row>
    <row r="356" spans="1:7" x14ac:dyDescent="0.25">
      <c r="A356" s="336">
        <v>5103</v>
      </c>
      <c r="B356" s="30">
        <f t="shared" si="5"/>
        <v>4</v>
      </c>
      <c r="C356" s="343" t="s">
        <v>217</v>
      </c>
      <c r="D356" s="340">
        <v>0</v>
      </c>
      <c r="E356" s="340">
        <v>16667498515</v>
      </c>
      <c r="F356" s="340">
        <v>3500353034</v>
      </c>
      <c r="G356" s="340">
        <v>13167145481</v>
      </c>
    </row>
    <row r="357" spans="1:7" x14ac:dyDescent="0.25">
      <c r="A357" s="336">
        <v>510302</v>
      </c>
      <c r="B357" s="30">
        <f t="shared" si="5"/>
        <v>6</v>
      </c>
      <c r="C357" s="343" t="s">
        <v>169</v>
      </c>
      <c r="D357" s="340">
        <v>0</v>
      </c>
      <c r="E357" s="340">
        <v>1759799200</v>
      </c>
      <c r="F357" s="340">
        <v>2500</v>
      </c>
      <c r="G357" s="340">
        <v>1759796700</v>
      </c>
    </row>
    <row r="358" spans="1:7" x14ac:dyDescent="0.25">
      <c r="A358" s="336">
        <v>510302001</v>
      </c>
      <c r="B358" s="30">
        <f t="shared" si="5"/>
        <v>9</v>
      </c>
      <c r="C358" s="343" t="s">
        <v>169</v>
      </c>
      <c r="D358" s="340">
        <v>0</v>
      </c>
      <c r="E358" s="340">
        <v>1759799200</v>
      </c>
      <c r="F358" s="340">
        <v>2500</v>
      </c>
      <c r="G358" s="340">
        <v>1759796700</v>
      </c>
    </row>
    <row r="359" spans="1:7" x14ac:dyDescent="0.25">
      <c r="A359" s="336">
        <v>510303</v>
      </c>
      <c r="B359" s="30">
        <f t="shared" si="5"/>
        <v>6</v>
      </c>
      <c r="C359" s="343" t="s">
        <v>218</v>
      </c>
      <c r="D359" s="340">
        <v>0</v>
      </c>
      <c r="E359" s="340">
        <v>3853365071</v>
      </c>
      <c r="F359" s="340">
        <v>0</v>
      </c>
      <c r="G359" s="340">
        <v>3853365071</v>
      </c>
    </row>
    <row r="360" spans="1:7" x14ac:dyDescent="0.25">
      <c r="A360" s="336">
        <v>510303001</v>
      </c>
      <c r="B360" s="30">
        <f t="shared" si="5"/>
        <v>9</v>
      </c>
      <c r="C360" s="343" t="s">
        <v>218</v>
      </c>
      <c r="D360" s="340">
        <v>0</v>
      </c>
      <c r="E360" s="340">
        <v>3853365071</v>
      </c>
      <c r="F360" s="340">
        <v>0</v>
      </c>
      <c r="G360" s="340">
        <v>3853365071</v>
      </c>
    </row>
    <row r="361" spans="1:7" x14ac:dyDescent="0.25">
      <c r="A361" s="336">
        <v>510305</v>
      </c>
      <c r="B361" s="30">
        <f t="shared" si="5"/>
        <v>6</v>
      </c>
      <c r="C361" s="343" t="s">
        <v>219</v>
      </c>
      <c r="D361" s="340">
        <v>0</v>
      </c>
      <c r="E361" s="340">
        <v>1202608500</v>
      </c>
      <c r="F361" s="340">
        <v>0</v>
      </c>
      <c r="G361" s="340">
        <v>1202608500</v>
      </c>
    </row>
    <row r="362" spans="1:7" x14ac:dyDescent="0.25">
      <c r="A362" s="336">
        <v>510305001</v>
      </c>
      <c r="B362" s="30">
        <f t="shared" si="5"/>
        <v>9</v>
      </c>
      <c r="C362" s="343" t="s">
        <v>219</v>
      </c>
      <c r="D362" s="340">
        <v>0</v>
      </c>
      <c r="E362" s="340">
        <v>1202608500</v>
      </c>
      <c r="F362" s="340">
        <v>0</v>
      </c>
      <c r="G362" s="340">
        <v>1202608500</v>
      </c>
    </row>
    <row r="363" spans="1:7" x14ac:dyDescent="0.25">
      <c r="A363" s="336">
        <v>510306</v>
      </c>
      <c r="B363" s="30">
        <f t="shared" si="5"/>
        <v>6</v>
      </c>
      <c r="C363" s="343" t="s">
        <v>220</v>
      </c>
      <c r="D363" s="340">
        <v>0</v>
      </c>
      <c r="E363" s="340">
        <v>3506709114</v>
      </c>
      <c r="F363" s="340">
        <v>508500</v>
      </c>
      <c r="G363" s="340">
        <v>3506200614</v>
      </c>
    </row>
    <row r="364" spans="1:7" x14ac:dyDescent="0.25">
      <c r="A364" s="336">
        <v>510306001</v>
      </c>
      <c r="B364" s="30">
        <f t="shared" si="5"/>
        <v>9</v>
      </c>
      <c r="C364" s="343" t="s">
        <v>220</v>
      </c>
      <c r="D364" s="340">
        <v>0</v>
      </c>
      <c r="E364" s="340">
        <v>3506709114</v>
      </c>
      <c r="F364" s="340">
        <v>508500</v>
      </c>
      <c r="G364" s="340">
        <v>3506200614</v>
      </c>
    </row>
    <row r="365" spans="1:7" x14ac:dyDescent="0.25">
      <c r="A365" s="336">
        <v>510307</v>
      </c>
      <c r="B365" s="30">
        <f t="shared" si="5"/>
        <v>6</v>
      </c>
      <c r="C365" s="343" t="s">
        <v>221</v>
      </c>
      <c r="D365" s="340">
        <v>0</v>
      </c>
      <c r="E365" s="340">
        <v>6345016630</v>
      </c>
      <c r="F365" s="340">
        <v>3499842034</v>
      </c>
      <c r="G365" s="340">
        <v>2845174596</v>
      </c>
    </row>
    <row r="366" spans="1:7" x14ac:dyDescent="0.25">
      <c r="A366" s="336">
        <v>510307001</v>
      </c>
      <c r="B366" s="30">
        <f t="shared" si="5"/>
        <v>9</v>
      </c>
      <c r="C366" s="343" t="s">
        <v>221</v>
      </c>
      <c r="D366" s="340">
        <v>0</v>
      </c>
      <c r="E366" s="340">
        <v>6345016630</v>
      </c>
      <c r="F366" s="340">
        <v>3499842034</v>
      </c>
      <c r="G366" s="340">
        <v>2845174596</v>
      </c>
    </row>
    <row r="367" spans="1:7" x14ac:dyDescent="0.25">
      <c r="A367" s="336">
        <v>5104</v>
      </c>
      <c r="B367" s="30">
        <f t="shared" si="5"/>
        <v>4</v>
      </c>
      <c r="C367" s="343" t="s">
        <v>222</v>
      </c>
      <c r="D367" s="340">
        <v>0</v>
      </c>
      <c r="E367" s="340">
        <v>2200367400</v>
      </c>
      <c r="F367" s="340">
        <v>3400</v>
      </c>
      <c r="G367" s="340">
        <v>2200364000</v>
      </c>
    </row>
    <row r="368" spans="1:7" x14ac:dyDescent="0.25">
      <c r="A368" s="336">
        <v>510401</v>
      </c>
      <c r="B368" s="30">
        <f t="shared" si="5"/>
        <v>6</v>
      </c>
      <c r="C368" s="343" t="s">
        <v>150</v>
      </c>
      <c r="D368" s="340">
        <v>0</v>
      </c>
      <c r="E368" s="340">
        <v>1319948000</v>
      </c>
      <c r="F368" s="340">
        <v>1900</v>
      </c>
      <c r="G368" s="340">
        <v>1319946100</v>
      </c>
    </row>
    <row r="369" spans="1:7" x14ac:dyDescent="0.25">
      <c r="A369" s="336">
        <v>510401001</v>
      </c>
      <c r="B369" s="30">
        <f t="shared" si="5"/>
        <v>9</v>
      </c>
      <c r="C369" s="343" t="s">
        <v>150</v>
      </c>
      <c r="D369" s="340">
        <v>0</v>
      </c>
      <c r="E369" s="340">
        <v>1319948000</v>
      </c>
      <c r="F369" s="340">
        <v>1900</v>
      </c>
      <c r="G369" s="340">
        <v>1319946100</v>
      </c>
    </row>
    <row r="370" spans="1:7" x14ac:dyDescent="0.25">
      <c r="A370" s="336">
        <v>510402</v>
      </c>
      <c r="B370" s="30">
        <f t="shared" si="5"/>
        <v>6</v>
      </c>
      <c r="C370" s="343" t="s">
        <v>151</v>
      </c>
      <c r="D370" s="340">
        <v>0</v>
      </c>
      <c r="E370" s="340">
        <v>220145000</v>
      </c>
      <c r="F370" s="340">
        <v>400</v>
      </c>
      <c r="G370" s="340">
        <v>220144600</v>
      </c>
    </row>
    <row r="371" spans="1:7" x14ac:dyDescent="0.25">
      <c r="A371" s="336">
        <v>510402001</v>
      </c>
      <c r="B371" s="30">
        <f t="shared" si="5"/>
        <v>9</v>
      </c>
      <c r="C371" s="343" t="s">
        <v>151</v>
      </c>
      <c r="D371" s="340">
        <v>0</v>
      </c>
      <c r="E371" s="340">
        <v>220145000</v>
      </c>
      <c r="F371" s="340">
        <v>400</v>
      </c>
      <c r="G371" s="340">
        <v>220144600</v>
      </c>
    </row>
    <row r="372" spans="1:7" x14ac:dyDescent="0.25">
      <c r="A372" s="336">
        <v>510403</v>
      </c>
      <c r="B372" s="30">
        <f t="shared" si="5"/>
        <v>6</v>
      </c>
      <c r="C372" s="343" t="s">
        <v>147</v>
      </c>
      <c r="D372" s="340">
        <v>0</v>
      </c>
      <c r="E372" s="340">
        <v>220145000</v>
      </c>
      <c r="F372" s="340">
        <v>400</v>
      </c>
      <c r="G372" s="340">
        <v>220144600</v>
      </c>
    </row>
    <row r="373" spans="1:7" x14ac:dyDescent="0.25">
      <c r="A373" s="336">
        <v>510403001</v>
      </c>
      <c r="B373" s="30">
        <f t="shared" si="5"/>
        <v>9</v>
      </c>
      <c r="C373" s="343" t="s">
        <v>147</v>
      </c>
      <c r="D373" s="340">
        <v>0</v>
      </c>
      <c r="E373" s="340">
        <v>220145000</v>
      </c>
      <c r="F373" s="340">
        <v>400</v>
      </c>
      <c r="G373" s="340">
        <v>220144600</v>
      </c>
    </row>
    <row r="374" spans="1:7" x14ac:dyDescent="0.25">
      <c r="A374" s="336">
        <v>510404</v>
      </c>
      <c r="B374" s="30">
        <f t="shared" si="5"/>
        <v>6</v>
      </c>
      <c r="C374" s="343" t="s">
        <v>146</v>
      </c>
      <c r="D374" s="340">
        <v>0</v>
      </c>
      <c r="E374" s="340">
        <v>440129400</v>
      </c>
      <c r="F374" s="340">
        <v>700</v>
      </c>
      <c r="G374" s="340">
        <v>440128700</v>
      </c>
    </row>
    <row r="375" spans="1:7" x14ac:dyDescent="0.25">
      <c r="A375" s="336">
        <v>510404001</v>
      </c>
      <c r="B375" s="30">
        <f t="shared" si="5"/>
        <v>9</v>
      </c>
      <c r="C375" s="343" t="s">
        <v>146</v>
      </c>
      <c r="D375" s="340">
        <v>0</v>
      </c>
      <c r="E375" s="340">
        <v>440129400</v>
      </c>
      <c r="F375" s="340">
        <v>700</v>
      </c>
      <c r="G375" s="340">
        <v>440128700</v>
      </c>
    </row>
    <row r="376" spans="1:7" x14ac:dyDescent="0.25">
      <c r="A376" s="336">
        <v>5107</v>
      </c>
      <c r="B376" s="30">
        <f t="shared" si="5"/>
        <v>4</v>
      </c>
      <c r="C376" s="343" t="s">
        <v>223</v>
      </c>
      <c r="D376" s="340">
        <v>0</v>
      </c>
      <c r="E376" s="340">
        <v>12769333941</v>
      </c>
      <c r="F376" s="340">
        <v>2576551034</v>
      </c>
      <c r="G376" s="340">
        <v>10192782907</v>
      </c>
    </row>
    <row r="377" spans="1:7" x14ac:dyDescent="0.25">
      <c r="A377" s="336">
        <v>510702</v>
      </c>
      <c r="B377" s="30">
        <f t="shared" si="5"/>
        <v>6</v>
      </c>
      <c r="C377" s="343" t="s">
        <v>157</v>
      </c>
      <c r="D377" s="340">
        <v>0</v>
      </c>
      <c r="E377" s="340">
        <v>4293770119</v>
      </c>
      <c r="F377" s="340">
        <v>611538885</v>
      </c>
      <c r="G377" s="340">
        <v>3682231234</v>
      </c>
    </row>
    <row r="378" spans="1:7" x14ac:dyDescent="0.25">
      <c r="A378" s="336">
        <v>510702001</v>
      </c>
      <c r="B378" s="30">
        <f t="shared" si="5"/>
        <v>9</v>
      </c>
      <c r="C378" s="343" t="s">
        <v>157</v>
      </c>
      <c r="D378" s="340">
        <v>0</v>
      </c>
      <c r="E378" s="340">
        <v>4293770119</v>
      </c>
      <c r="F378" s="340">
        <v>611538885</v>
      </c>
      <c r="G378" s="340">
        <v>3682231234</v>
      </c>
    </row>
    <row r="379" spans="1:7" x14ac:dyDescent="0.25">
      <c r="A379" s="336">
        <v>510705</v>
      </c>
      <c r="B379" s="30">
        <f t="shared" si="5"/>
        <v>6</v>
      </c>
      <c r="C379" s="343" t="s">
        <v>161</v>
      </c>
      <c r="D379" s="340">
        <v>0</v>
      </c>
      <c r="E379" s="340">
        <v>124263492</v>
      </c>
      <c r="F379" s="340">
        <v>0</v>
      </c>
      <c r="G379" s="340">
        <v>124263492</v>
      </c>
    </row>
    <row r="380" spans="1:7" x14ac:dyDescent="0.25">
      <c r="A380" s="336">
        <v>510705001</v>
      </c>
      <c r="B380" s="30">
        <f t="shared" si="5"/>
        <v>9</v>
      </c>
      <c r="C380" s="343" t="s">
        <v>161</v>
      </c>
      <c r="D380" s="340">
        <v>0</v>
      </c>
      <c r="E380" s="340">
        <v>124263492</v>
      </c>
      <c r="F380" s="340">
        <v>0</v>
      </c>
      <c r="G380" s="340">
        <v>124263492</v>
      </c>
    </row>
    <row r="381" spans="1:7" x14ac:dyDescent="0.25">
      <c r="A381" s="336">
        <v>510707</v>
      </c>
      <c r="B381" s="30">
        <f t="shared" si="5"/>
        <v>6</v>
      </c>
      <c r="C381" s="343" t="s">
        <v>163</v>
      </c>
      <c r="D381" s="340">
        <v>0</v>
      </c>
      <c r="E381" s="340">
        <v>372431640</v>
      </c>
      <c r="F381" s="340">
        <v>0</v>
      </c>
      <c r="G381" s="340">
        <v>372431640</v>
      </c>
    </row>
    <row r="382" spans="1:7" x14ac:dyDescent="0.25">
      <c r="A382" s="336">
        <v>510707001</v>
      </c>
      <c r="B382" s="30">
        <f t="shared" si="5"/>
        <v>9</v>
      </c>
      <c r="C382" s="343" t="s">
        <v>163</v>
      </c>
      <c r="D382" s="340">
        <v>0</v>
      </c>
      <c r="E382" s="340">
        <v>372431640</v>
      </c>
      <c r="F382" s="340">
        <v>0</v>
      </c>
      <c r="G382" s="340">
        <v>372431640</v>
      </c>
    </row>
    <row r="383" spans="1:7" x14ac:dyDescent="0.25">
      <c r="A383" s="336">
        <v>510790</v>
      </c>
      <c r="B383" s="30">
        <f t="shared" si="5"/>
        <v>6</v>
      </c>
      <c r="C383" s="343" t="s">
        <v>164</v>
      </c>
      <c r="D383" s="340">
        <v>0</v>
      </c>
      <c r="E383" s="340">
        <v>7978868690</v>
      </c>
      <c r="F383" s="340">
        <v>1965012149</v>
      </c>
      <c r="G383" s="340">
        <v>6013856541</v>
      </c>
    </row>
    <row r="384" spans="1:7" x14ac:dyDescent="0.25">
      <c r="A384" s="336">
        <v>510790008</v>
      </c>
      <c r="B384" s="30">
        <f t="shared" si="5"/>
        <v>9</v>
      </c>
      <c r="C384" s="343" t="s">
        <v>224</v>
      </c>
      <c r="D384" s="340">
        <v>0</v>
      </c>
      <c r="E384" s="340">
        <v>294907423</v>
      </c>
      <c r="F384" s="340">
        <v>70975328</v>
      </c>
      <c r="G384" s="340">
        <v>223932095</v>
      </c>
    </row>
    <row r="385" spans="1:7" x14ac:dyDescent="0.25">
      <c r="A385" s="336">
        <v>510790010</v>
      </c>
      <c r="B385" s="30">
        <f t="shared" si="5"/>
        <v>9</v>
      </c>
      <c r="C385" s="343" t="s">
        <v>225</v>
      </c>
      <c r="D385" s="340">
        <v>0</v>
      </c>
      <c r="E385" s="340">
        <v>6609316858</v>
      </c>
      <c r="F385" s="340">
        <v>1652460948</v>
      </c>
      <c r="G385" s="340">
        <v>4956855910</v>
      </c>
    </row>
    <row r="386" spans="1:7" x14ac:dyDescent="0.25">
      <c r="A386" s="336">
        <v>510790011</v>
      </c>
      <c r="B386" s="30">
        <f t="shared" si="5"/>
        <v>9</v>
      </c>
      <c r="C386" s="343" t="s">
        <v>226</v>
      </c>
      <c r="D386" s="340">
        <v>0</v>
      </c>
      <c r="E386" s="340">
        <v>915812615</v>
      </c>
      <c r="F386" s="340">
        <v>241575873</v>
      </c>
      <c r="G386" s="340">
        <v>674236742</v>
      </c>
    </row>
    <row r="387" spans="1:7" x14ac:dyDescent="0.25">
      <c r="A387" s="336">
        <v>510790047</v>
      </c>
      <c r="B387" s="30">
        <f t="shared" si="5"/>
        <v>9</v>
      </c>
      <c r="C387" s="343" t="s">
        <v>461</v>
      </c>
      <c r="D387" s="340">
        <v>0</v>
      </c>
      <c r="E387" s="340">
        <v>158831794</v>
      </c>
      <c r="F387" s="340">
        <v>0</v>
      </c>
      <c r="G387" s="340">
        <v>158831794</v>
      </c>
    </row>
    <row r="388" spans="1:7" x14ac:dyDescent="0.25">
      <c r="A388" s="336">
        <v>5111</v>
      </c>
      <c r="B388" s="30">
        <f t="shared" si="5"/>
        <v>4</v>
      </c>
      <c r="C388" s="343" t="s">
        <v>227</v>
      </c>
      <c r="D388" s="340">
        <v>0</v>
      </c>
      <c r="E388" s="340">
        <v>2323189708.5700002</v>
      </c>
      <c r="F388" s="340">
        <v>45201067</v>
      </c>
      <c r="G388" s="340">
        <v>2277988641.5700002</v>
      </c>
    </row>
    <row r="389" spans="1:7" x14ac:dyDescent="0.25">
      <c r="A389" s="336">
        <v>511114</v>
      </c>
      <c r="B389" s="30">
        <f t="shared" si="5"/>
        <v>6</v>
      </c>
      <c r="C389" s="343" t="s">
        <v>416</v>
      </c>
      <c r="D389" s="340">
        <v>0</v>
      </c>
      <c r="E389" s="340">
        <v>3420000</v>
      </c>
      <c r="F389" s="340">
        <v>0</v>
      </c>
      <c r="G389" s="340">
        <v>3420000</v>
      </c>
    </row>
    <row r="390" spans="1:7" x14ac:dyDescent="0.25">
      <c r="A390" s="336">
        <v>511114001</v>
      </c>
      <c r="B390" s="30">
        <f t="shared" si="5"/>
        <v>9</v>
      </c>
      <c r="C390" s="343" t="s">
        <v>416</v>
      </c>
      <c r="D390" s="340">
        <v>0</v>
      </c>
      <c r="E390" s="340">
        <v>3420000</v>
      </c>
      <c r="F390" s="340">
        <v>0</v>
      </c>
      <c r="G390" s="340">
        <v>3420000</v>
      </c>
    </row>
    <row r="391" spans="1:7" x14ac:dyDescent="0.25">
      <c r="A391" s="336">
        <v>511117</v>
      </c>
      <c r="B391" s="30">
        <f t="shared" si="5"/>
        <v>6</v>
      </c>
      <c r="C391" s="343" t="s">
        <v>152</v>
      </c>
      <c r="D391" s="340">
        <v>0</v>
      </c>
      <c r="E391" s="340">
        <v>912645455.97000003</v>
      </c>
      <c r="F391" s="340">
        <v>0</v>
      </c>
      <c r="G391" s="340">
        <v>912645455.97000003</v>
      </c>
    </row>
    <row r="392" spans="1:7" x14ac:dyDescent="0.25">
      <c r="A392" s="336">
        <v>511117001</v>
      </c>
      <c r="B392" s="30">
        <f t="shared" si="5"/>
        <v>9</v>
      </c>
      <c r="C392" s="343" t="s">
        <v>152</v>
      </c>
      <c r="D392" s="340">
        <v>0</v>
      </c>
      <c r="E392" s="340">
        <v>912645455.97000003</v>
      </c>
      <c r="F392" s="340">
        <v>0</v>
      </c>
      <c r="G392" s="340">
        <v>912645455.97000003</v>
      </c>
    </row>
    <row r="393" spans="1:7" x14ac:dyDescent="0.25">
      <c r="A393" s="336">
        <v>511118</v>
      </c>
      <c r="B393" s="30">
        <f t="shared" si="5"/>
        <v>6</v>
      </c>
      <c r="C393" s="343" t="s">
        <v>28</v>
      </c>
      <c r="D393" s="340">
        <v>0</v>
      </c>
      <c r="E393" s="340">
        <v>310524300.60000002</v>
      </c>
      <c r="F393" s="340">
        <v>0</v>
      </c>
      <c r="G393" s="340">
        <v>310524300.60000002</v>
      </c>
    </row>
    <row r="394" spans="1:7" x14ac:dyDescent="0.25">
      <c r="A394" s="336">
        <v>511118001</v>
      </c>
      <c r="B394" s="30">
        <f t="shared" ref="B394:B457" si="6">LEN(A394)</f>
        <v>9</v>
      </c>
      <c r="C394" s="343" t="s">
        <v>28</v>
      </c>
      <c r="D394" s="340">
        <v>0</v>
      </c>
      <c r="E394" s="340">
        <v>310524300.60000002</v>
      </c>
      <c r="F394" s="340">
        <v>0</v>
      </c>
      <c r="G394" s="340">
        <v>310524300.60000002</v>
      </c>
    </row>
    <row r="395" spans="1:7" x14ac:dyDescent="0.25">
      <c r="A395" s="336">
        <v>511119</v>
      </c>
      <c r="B395" s="30">
        <f t="shared" si="6"/>
        <v>6</v>
      </c>
      <c r="C395" s="343" t="s">
        <v>143</v>
      </c>
      <c r="D395" s="340">
        <v>0</v>
      </c>
      <c r="E395" s="340">
        <v>6975060</v>
      </c>
      <c r="F395" s="340">
        <v>0</v>
      </c>
      <c r="G395" s="340">
        <v>6975060</v>
      </c>
    </row>
    <row r="396" spans="1:7" x14ac:dyDescent="0.25">
      <c r="A396" s="336">
        <v>511119001</v>
      </c>
      <c r="B396" s="30">
        <f t="shared" si="6"/>
        <v>9</v>
      </c>
      <c r="C396" s="343" t="s">
        <v>143</v>
      </c>
      <c r="D396" s="340">
        <v>0</v>
      </c>
      <c r="E396" s="340">
        <v>6975060</v>
      </c>
      <c r="F396" s="340">
        <v>0</v>
      </c>
      <c r="G396" s="340">
        <v>6975060</v>
      </c>
    </row>
    <row r="397" spans="1:7" x14ac:dyDescent="0.25">
      <c r="A397" s="336">
        <v>511123</v>
      </c>
      <c r="B397" s="30">
        <f t="shared" si="6"/>
        <v>6</v>
      </c>
      <c r="C397" s="343" t="s">
        <v>415</v>
      </c>
      <c r="D397" s="340">
        <v>0</v>
      </c>
      <c r="E397" s="340">
        <v>119751498</v>
      </c>
      <c r="F397" s="340">
        <v>0</v>
      </c>
      <c r="G397" s="340">
        <v>119751498</v>
      </c>
    </row>
    <row r="398" spans="1:7" x14ac:dyDescent="0.25">
      <c r="A398" s="336">
        <v>511123001</v>
      </c>
      <c r="B398" s="30">
        <f t="shared" si="6"/>
        <v>9</v>
      </c>
      <c r="C398" s="343" t="s">
        <v>415</v>
      </c>
      <c r="D398" s="340">
        <v>0</v>
      </c>
      <c r="E398" s="340">
        <v>119751498</v>
      </c>
      <c r="F398" s="340">
        <v>0</v>
      </c>
      <c r="G398" s="340">
        <v>119751498</v>
      </c>
    </row>
    <row r="399" spans="1:7" x14ac:dyDescent="0.25">
      <c r="A399" s="336">
        <v>511165</v>
      </c>
      <c r="B399" s="30">
        <f t="shared" si="6"/>
        <v>6</v>
      </c>
      <c r="C399" s="343" t="s">
        <v>412</v>
      </c>
      <c r="D399" s="340">
        <v>0</v>
      </c>
      <c r="E399" s="340">
        <v>3420000</v>
      </c>
      <c r="F399" s="340">
        <v>3420000</v>
      </c>
      <c r="G399" s="340">
        <v>0</v>
      </c>
    </row>
    <row r="400" spans="1:7" x14ac:dyDescent="0.25">
      <c r="A400" s="336">
        <v>511165001</v>
      </c>
      <c r="B400" s="30">
        <f t="shared" si="6"/>
        <v>9</v>
      </c>
      <c r="C400" s="343" t="s">
        <v>412</v>
      </c>
      <c r="D400" s="340">
        <v>0</v>
      </c>
      <c r="E400" s="340">
        <v>3420000</v>
      </c>
      <c r="F400" s="340">
        <v>3420000</v>
      </c>
      <c r="G400" s="340">
        <v>0</v>
      </c>
    </row>
    <row r="401" spans="1:7" x14ac:dyDescent="0.25">
      <c r="A401" s="336">
        <v>511179</v>
      </c>
      <c r="B401" s="30">
        <f t="shared" si="6"/>
        <v>6</v>
      </c>
      <c r="C401" s="343" t="s">
        <v>120</v>
      </c>
      <c r="D401" s="340">
        <v>0</v>
      </c>
      <c r="E401" s="340">
        <v>966453394</v>
      </c>
      <c r="F401" s="340">
        <v>41781067</v>
      </c>
      <c r="G401" s="340">
        <v>924672327</v>
      </c>
    </row>
    <row r="402" spans="1:7" x14ac:dyDescent="0.25">
      <c r="A402" s="336">
        <v>511179001</v>
      </c>
      <c r="B402" s="30">
        <f t="shared" si="6"/>
        <v>9</v>
      </c>
      <c r="C402" s="343" t="s">
        <v>120</v>
      </c>
      <c r="D402" s="340">
        <v>0</v>
      </c>
      <c r="E402" s="340">
        <v>966453394</v>
      </c>
      <c r="F402" s="340">
        <v>41781067</v>
      </c>
      <c r="G402" s="340">
        <v>924672327</v>
      </c>
    </row>
    <row r="403" spans="1:7" x14ac:dyDescent="0.25">
      <c r="A403" s="336">
        <v>5120</v>
      </c>
      <c r="B403" s="30">
        <f t="shared" si="6"/>
        <v>4</v>
      </c>
      <c r="C403" s="343" t="s">
        <v>134</v>
      </c>
      <c r="D403" s="340">
        <v>0</v>
      </c>
      <c r="E403" s="340">
        <v>514400</v>
      </c>
      <c r="F403" s="340">
        <v>0</v>
      </c>
      <c r="G403" s="340">
        <v>514400</v>
      </c>
    </row>
    <row r="404" spans="1:7" x14ac:dyDescent="0.25">
      <c r="A404" s="336">
        <v>512017</v>
      </c>
      <c r="B404" s="30">
        <f t="shared" si="6"/>
        <v>6</v>
      </c>
      <c r="C404" s="343" t="s">
        <v>441</v>
      </c>
      <c r="D404" s="340">
        <v>0</v>
      </c>
      <c r="E404" s="340">
        <v>514400</v>
      </c>
      <c r="F404" s="340">
        <v>0</v>
      </c>
      <c r="G404" s="340">
        <v>514400</v>
      </c>
    </row>
    <row r="405" spans="1:7" x14ac:dyDescent="0.25">
      <c r="A405" s="336">
        <v>512017001</v>
      </c>
      <c r="B405" s="30">
        <f t="shared" si="6"/>
        <v>9</v>
      </c>
      <c r="C405" s="343" t="s">
        <v>441</v>
      </c>
      <c r="D405" s="340">
        <v>0</v>
      </c>
      <c r="E405" s="340">
        <v>514400</v>
      </c>
      <c r="F405" s="340">
        <v>0</v>
      </c>
      <c r="G405" s="340">
        <v>514400</v>
      </c>
    </row>
    <row r="406" spans="1:7" x14ac:dyDescent="0.25">
      <c r="A406" s="336">
        <v>53</v>
      </c>
      <c r="B406" s="30">
        <f t="shared" si="6"/>
        <v>2</v>
      </c>
      <c r="C406" s="343" t="s">
        <v>228</v>
      </c>
      <c r="D406" s="340">
        <v>0</v>
      </c>
      <c r="E406" s="340">
        <v>3212246388.2800002</v>
      </c>
      <c r="F406" s="340">
        <v>755837949.14999998</v>
      </c>
      <c r="G406" s="340">
        <v>2456408439.1300001</v>
      </c>
    </row>
    <row r="407" spans="1:7" x14ac:dyDescent="0.25">
      <c r="A407" s="336">
        <v>5360</v>
      </c>
      <c r="B407" s="30">
        <f t="shared" si="6"/>
        <v>4</v>
      </c>
      <c r="C407" s="343" t="s">
        <v>229</v>
      </c>
      <c r="D407" s="340">
        <v>0</v>
      </c>
      <c r="E407" s="340">
        <v>1887819663.05</v>
      </c>
      <c r="F407" s="340">
        <v>755837949.14999998</v>
      </c>
      <c r="G407" s="340">
        <v>1131981713.9000001</v>
      </c>
    </row>
    <row r="408" spans="1:7" x14ac:dyDescent="0.25">
      <c r="A408" s="336">
        <v>536001</v>
      </c>
      <c r="B408" s="30">
        <f t="shared" si="6"/>
        <v>6</v>
      </c>
      <c r="C408" s="343" t="s">
        <v>71</v>
      </c>
      <c r="D408" s="340">
        <v>0</v>
      </c>
      <c r="E408" s="340">
        <v>549713457.10000002</v>
      </c>
      <c r="F408" s="340">
        <v>219885382.84</v>
      </c>
      <c r="G408" s="340">
        <v>329828074.25999999</v>
      </c>
    </row>
    <row r="409" spans="1:7" x14ac:dyDescent="0.25">
      <c r="A409" s="336">
        <v>536001001</v>
      </c>
      <c r="B409" s="30">
        <f t="shared" si="6"/>
        <v>9</v>
      </c>
      <c r="C409" s="343" t="s">
        <v>56</v>
      </c>
      <c r="D409" s="340">
        <v>0</v>
      </c>
      <c r="E409" s="340">
        <v>549713457.10000002</v>
      </c>
      <c r="F409" s="340">
        <v>219885382.84</v>
      </c>
      <c r="G409" s="340">
        <v>329828074.25999999</v>
      </c>
    </row>
    <row r="410" spans="1:7" x14ac:dyDescent="0.25">
      <c r="A410" s="336">
        <v>536002</v>
      </c>
      <c r="B410" s="30">
        <f t="shared" si="6"/>
        <v>6</v>
      </c>
      <c r="C410" s="343" t="s">
        <v>50</v>
      </c>
      <c r="D410" s="340">
        <v>0</v>
      </c>
      <c r="E410" s="340">
        <v>25999280.699999999</v>
      </c>
      <c r="F410" s="340">
        <v>10399712.279999999</v>
      </c>
      <c r="G410" s="340">
        <v>15599568.42</v>
      </c>
    </row>
    <row r="411" spans="1:7" x14ac:dyDescent="0.25">
      <c r="A411" s="336">
        <v>536002001</v>
      </c>
      <c r="B411" s="30">
        <f t="shared" si="6"/>
        <v>9</v>
      </c>
      <c r="C411" s="343" t="s">
        <v>51</v>
      </c>
      <c r="D411" s="340">
        <v>0</v>
      </c>
      <c r="E411" s="340">
        <v>25999280.699999999</v>
      </c>
      <c r="F411" s="340">
        <v>10399712.279999999</v>
      </c>
      <c r="G411" s="340">
        <v>15599568.42</v>
      </c>
    </row>
    <row r="412" spans="1:7" x14ac:dyDescent="0.25">
      <c r="A412" s="336">
        <v>536003</v>
      </c>
      <c r="B412" s="30">
        <f t="shared" si="6"/>
        <v>6</v>
      </c>
      <c r="C412" s="343" t="s">
        <v>72</v>
      </c>
      <c r="D412" s="340">
        <v>0</v>
      </c>
      <c r="E412" s="340">
        <v>267730.75</v>
      </c>
      <c r="F412" s="340">
        <v>107092.3</v>
      </c>
      <c r="G412" s="340">
        <v>160638.45000000001</v>
      </c>
    </row>
    <row r="413" spans="1:7" x14ac:dyDescent="0.25">
      <c r="A413" s="336">
        <v>536003010</v>
      </c>
      <c r="B413" s="30">
        <f t="shared" si="6"/>
        <v>9</v>
      </c>
      <c r="C413" s="343" t="s">
        <v>59</v>
      </c>
      <c r="D413" s="340">
        <v>0</v>
      </c>
      <c r="E413" s="340">
        <v>267730.75</v>
      </c>
      <c r="F413" s="340">
        <v>107092.3</v>
      </c>
      <c r="G413" s="340">
        <v>160638.45000000001</v>
      </c>
    </row>
    <row r="414" spans="1:7" x14ac:dyDescent="0.25">
      <c r="A414" s="336">
        <v>536004</v>
      </c>
      <c r="B414" s="30">
        <f t="shared" si="6"/>
        <v>6</v>
      </c>
      <c r="C414" s="343" t="s">
        <v>34</v>
      </c>
      <c r="D414" s="340">
        <v>0</v>
      </c>
      <c r="E414" s="340">
        <v>695128872.23000002</v>
      </c>
      <c r="F414" s="340">
        <v>271721314.22000003</v>
      </c>
      <c r="G414" s="340">
        <v>423407558.00999999</v>
      </c>
    </row>
    <row r="415" spans="1:7" x14ac:dyDescent="0.25">
      <c r="A415" s="336">
        <v>536004009</v>
      </c>
      <c r="B415" s="30">
        <f t="shared" si="6"/>
        <v>9</v>
      </c>
      <c r="C415" s="343" t="s">
        <v>35</v>
      </c>
      <c r="D415" s="340">
        <v>0</v>
      </c>
      <c r="E415" s="340">
        <v>12975858.25</v>
      </c>
      <c r="F415" s="340">
        <v>5190343.3</v>
      </c>
      <c r="G415" s="340">
        <v>7785514.9500000002</v>
      </c>
    </row>
    <row r="416" spans="1:7" x14ac:dyDescent="0.25">
      <c r="A416" s="336">
        <v>536004011</v>
      </c>
      <c r="B416" s="30">
        <f t="shared" si="6"/>
        <v>9</v>
      </c>
      <c r="C416" s="343" t="s">
        <v>36</v>
      </c>
      <c r="D416" s="340">
        <v>0</v>
      </c>
      <c r="E416" s="340">
        <v>682153013.98000002</v>
      </c>
      <c r="F416" s="340">
        <v>266530970.91999999</v>
      </c>
      <c r="G416" s="340">
        <v>415622043.06</v>
      </c>
    </row>
    <row r="417" spans="1:7" x14ac:dyDescent="0.25">
      <c r="A417" s="336">
        <v>536005</v>
      </c>
      <c r="B417" s="30">
        <f t="shared" si="6"/>
        <v>6</v>
      </c>
      <c r="C417" s="343" t="s">
        <v>37</v>
      </c>
      <c r="D417" s="340">
        <v>0</v>
      </c>
      <c r="E417" s="340">
        <v>609113.30000000005</v>
      </c>
      <c r="F417" s="340">
        <v>243645.32</v>
      </c>
      <c r="G417" s="340">
        <v>365467.98</v>
      </c>
    </row>
    <row r="418" spans="1:7" x14ac:dyDescent="0.25">
      <c r="A418" s="336">
        <v>536005008</v>
      </c>
      <c r="B418" s="30">
        <f t="shared" si="6"/>
        <v>9</v>
      </c>
      <c r="C418" s="343" t="s">
        <v>38</v>
      </c>
      <c r="D418" s="340">
        <v>0</v>
      </c>
      <c r="E418" s="340">
        <v>609113.30000000005</v>
      </c>
      <c r="F418" s="340">
        <v>243645.32</v>
      </c>
      <c r="G418" s="340">
        <v>365467.98</v>
      </c>
    </row>
    <row r="419" spans="1:7" x14ac:dyDescent="0.25">
      <c r="A419" s="336">
        <v>536006</v>
      </c>
      <c r="B419" s="30">
        <f t="shared" si="6"/>
        <v>6</v>
      </c>
      <c r="C419" s="343" t="s">
        <v>39</v>
      </c>
      <c r="D419" s="340">
        <v>0</v>
      </c>
      <c r="E419" s="340">
        <v>72203087.579999998</v>
      </c>
      <c r="F419" s="340">
        <v>28819411.280000001</v>
      </c>
      <c r="G419" s="340">
        <v>43383676.299999997</v>
      </c>
    </row>
    <row r="420" spans="1:7" x14ac:dyDescent="0.25">
      <c r="A420" s="336">
        <v>536006001</v>
      </c>
      <c r="B420" s="30">
        <f t="shared" si="6"/>
        <v>9</v>
      </c>
      <c r="C420" s="343" t="s">
        <v>40</v>
      </c>
      <c r="D420" s="340">
        <v>0</v>
      </c>
      <c r="E420" s="340">
        <v>48328626.93</v>
      </c>
      <c r="F420" s="340">
        <v>19348385.98</v>
      </c>
      <c r="G420" s="340">
        <v>28980240.949999999</v>
      </c>
    </row>
    <row r="421" spans="1:7" x14ac:dyDescent="0.25">
      <c r="A421" s="336">
        <v>536006002</v>
      </c>
      <c r="B421" s="30">
        <f t="shared" si="6"/>
        <v>9</v>
      </c>
      <c r="C421" s="343" t="s">
        <v>41</v>
      </c>
      <c r="D421" s="340">
        <v>0</v>
      </c>
      <c r="E421" s="340">
        <v>23683109.699999999</v>
      </c>
      <c r="F421" s="340">
        <v>9394484.9199999999</v>
      </c>
      <c r="G421" s="340">
        <v>14288624.779999999</v>
      </c>
    </row>
    <row r="422" spans="1:7" x14ac:dyDescent="0.25">
      <c r="A422" s="336">
        <v>536006004</v>
      </c>
      <c r="B422" s="30">
        <f t="shared" si="6"/>
        <v>9</v>
      </c>
      <c r="C422" s="343" t="s">
        <v>52</v>
      </c>
      <c r="D422" s="340">
        <v>0</v>
      </c>
      <c r="E422" s="340">
        <v>191350.95</v>
      </c>
      <c r="F422" s="340">
        <v>76540.38</v>
      </c>
      <c r="G422" s="340">
        <v>114810.57</v>
      </c>
    </row>
    <row r="423" spans="1:7" x14ac:dyDescent="0.25">
      <c r="A423" s="336">
        <v>536007</v>
      </c>
      <c r="B423" s="30">
        <f t="shared" si="6"/>
        <v>6</v>
      </c>
      <c r="C423" s="343" t="s">
        <v>42</v>
      </c>
      <c r="D423" s="340">
        <v>0</v>
      </c>
      <c r="E423" s="340">
        <v>354635613.92000002</v>
      </c>
      <c r="F423" s="340">
        <v>128696795.06999999</v>
      </c>
      <c r="G423" s="340">
        <v>225938818.84999999</v>
      </c>
    </row>
    <row r="424" spans="1:7" x14ac:dyDescent="0.25">
      <c r="A424" s="336">
        <v>536007001</v>
      </c>
      <c r="B424" s="30">
        <f t="shared" si="6"/>
        <v>9</v>
      </c>
      <c r="C424" s="343" t="s">
        <v>43</v>
      </c>
      <c r="D424" s="340">
        <v>0</v>
      </c>
      <c r="E424" s="340">
        <v>150100822.38999999</v>
      </c>
      <c r="F424" s="340">
        <v>58332887.539999999</v>
      </c>
      <c r="G424" s="340">
        <v>91767934.849999994</v>
      </c>
    </row>
    <row r="425" spans="1:7" x14ac:dyDescent="0.25">
      <c r="A425" s="336">
        <v>536007002</v>
      </c>
      <c r="B425" s="30">
        <f t="shared" si="6"/>
        <v>9</v>
      </c>
      <c r="C425" s="343" t="s">
        <v>44</v>
      </c>
      <c r="D425" s="340">
        <v>0</v>
      </c>
      <c r="E425" s="340">
        <v>201308093.84</v>
      </c>
      <c r="F425" s="340">
        <v>69045840.590000004</v>
      </c>
      <c r="G425" s="340">
        <v>132262253.25</v>
      </c>
    </row>
    <row r="426" spans="1:7" x14ac:dyDescent="0.25">
      <c r="A426" s="336">
        <v>536007003</v>
      </c>
      <c r="B426" s="30">
        <f t="shared" si="6"/>
        <v>9</v>
      </c>
      <c r="C426" s="343" t="s">
        <v>45</v>
      </c>
      <c r="D426" s="340">
        <v>0</v>
      </c>
      <c r="E426" s="340">
        <v>3226697.69</v>
      </c>
      <c r="F426" s="340">
        <v>1318066.94</v>
      </c>
      <c r="G426" s="340">
        <v>1908630.75</v>
      </c>
    </row>
    <row r="427" spans="1:7" x14ac:dyDescent="0.25">
      <c r="A427" s="336">
        <v>536008</v>
      </c>
      <c r="B427" s="30">
        <f t="shared" si="6"/>
        <v>6</v>
      </c>
      <c r="C427" s="343" t="s">
        <v>47</v>
      </c>
      <c r="D427" s="340">
        <v>0</v>
      </c>
      <c r="E427" s="340">
        <v>19580731</v>
      </c>
      <c r="F427" s="340">
        <v>7832292.4000000004</v>
      </c>
      <c r="G427" s="340">
        <v>11748438.6</v>
      </c>
    </row>
    <row r="428" spans="1:7" x14ac:dyDescent="0.25">
      <c r="A428" s="336">
        <v>536008002</v>
      </c>
      <c r="B428" s="30">
        <f t="shared" si="6"/>
        <v>9</v>
      </c>
      <c r="C428" s="343" t="s">
        <v>48</v>
      </c>
      <c r="D428" s="340">
        <v>0</v>
      </c>
      <c r="E428" s="340">
        <v>17096969.050000001</v>
      </c>
      <c r="F428" s="340">
        <v>6838787.6200000001</v>
      </c>
      <c r="G428" s="340">
        <v>10258181.43</v>
      </c>
    </row>
    <row r="429" spans="1:7" x14ac:dyDescent="0.25">
      <c r="A429" s="336">
        <v>536008006</v>
      </c>
      <c r="B429" s="30">
        <f t="shared" si="6"/>
        <v>9</v>
      </c>
      <c r="C429" s="343" t="s">
        <v>65</v>
      </c>
      <c r="D429" s="340">
        <v>0</v>
      </c>
      <c r="E429" s="340">
        <v>2483761.9500000002</v>
      </c>
      <c r="F429" s="340">
        <v>993504.78</v>
      </c>
      <c r="G429" s="340">
        <v>1490257.17</v>
      </c>
    </row>
    <row r="430" spans="1:7" x14ac:dyDescent="0.25">
      <c r="A430" s="336">
        <v>536009</v>
      </c>
      <c r="B430" s="30">
        <f t="shared" si="6"/>
        <v>6</v>
      </c>
      <c r="C430" s="343" t="s">
        <v>53</v>
      </c>
      <c r="D430" s="340">
        <v>0</v>
      </c>
      <c r="E430" s="340">
        <v>323658</v>
      </c>
      <c r="F430" s="340">
        <v>129463.2</v>
      </c>
      <c r="G430" s="340">
        <v>194194.8</v>
      </c>
    </row>
    <row r="431" spans="1:7" x14ac:dyDescent="0.25">
      <c r="A431" s="336">
        <v>536009002</v>
      </c>
      <c r="B431" s="30">
        <f t="shared" si="6"/>
        <v>9</v>
      </c>
      <c r="C431" s="343" t="s">
        <v>54</v>
      </c>
      <c r="D431" s="340">
        <v>0</v>
      </c>
      <c r="E431" s="340">
        <v>323658</v>
      </c>
      <c r="F431" s="340">
        <v>129463.2</v>
      </c>
      <c r="G431" s="340">
        <v>194194.8</v>
      </c>
    </row>
    <row r="432" spans="1:7" x14ac:dyDescent="0.25">
      <c r="A432" s="336">
        <v>536013</v>
      </c>
      <c r="B432" s="30">
        <f t="shared" si="6"/>
        <v>6</v>
      </c>
      <c r="C432" s="343" t="s">
        <v>74</v>
      </c>
      <c r="D432" s="340">
        <v>0</v>
      </c>
      <c r="E432" s="340">
        <v>71435694.909999996</v>
      </c>
      <c r="F432" s="340">
        <v>48358950.299999997</v>
      </c>
      <c r="G432" s="340">
        <v>23076744.609999999</v>
      </c>
    </row>
    <row r="433" spans="1:7" x14ac:dyDescent="0.25">
      <c r="A433" s="336">
        <v>536013002</v>
      </c>
      <c r="B433" s="30">
        <f t="shared" si="6"/>
        <v>9</v>
      </c>
      <c r="C433" s="343" t="s">
        <v>37</v>
      </c>
      <c r="D433" s="340">
        <v>0</v>
      </c>
      <c r="E433" s="340">
        <v>23561851.77</v>
      </c>
      <c r="F433" s="340">
        <v>15707901.18</v>
      </c>
      <c r="G433" s="340">
        <v>7853950.5899999999</v>
      </c>
    </row>
    <row r="434" spans="1:7" x14ac:dyDescent="0.25">
      <c r="A434" s="336">
        <v>536013003</v>
      </c>
      <c r="B434" s="30">
        <f t="shared" si="6"/>
        <v>9</v>
      </c>
      <c r="C434" s="343" t="s">
        <v>39</v>
      </c>
      <c r="D434" s="340">
        <v>0</v>
      </c>
      <c r="E434" s="340">
        <v>693466.65</v>
      </c>
      <c r="F434" s="340">
        <v>356083.98</v>
      </c>
      <c r="G434" s="340">
        <v>337382.67</v>
      </c>
    </row>
    <row r="435" spans="1:7" x14ac:dyDescent="0.25">
      <c r="A435" s="336">
        <v>536013004</v>
      </c>
      <c r="B435" s="30">
        <f t="shared" si="6"/>
        <v>9</v>
      </c>
      <c r="C435" s="343" t="s">
        <v>42</v>
      </c>
      <c r="D435" s="340">
        <v>0</v>
      </c>
      <c r="E435" s="340">
        <v>47180376.490000002</v>
      </c>
      <c r="F435" s="340">
        <v>32294965.140000001</v>
      </c>
      <c r="G435" s="340">
        <v>14885411.35</v>
      </c>
    </row>
    <row r="436" spans="1:7" x14ac:dyDescent="0.25">
      <c r="A436" s="336">
        <v>536015</v>
      </c>
      <c r="B436" s="30">
        <f t="shared" si="6"/>
        <v>6</v>
      </c>
      <c r="C436" s="343" t="s">
        <v>81</v>
      </c>
      <c r="D436" s="340">
        <v>0</v>
      </c>
      <c r="E436" s="340">
        <v>97922423.560000002</v>
      </c>
      <c r="F436" s="340">
        <v>39643889.939999998</v>
      </c>
      <c r="G436" s="340">
        <v>58278533.619999997</v>
      </c>
    </row>
    <row r="437" spans="1:7" x14ac:dyDescent="0.25">
      <c r="A437" s="336">
        <v>536015003</v>
      </c>
      <c r="B437" s="30">
        <f t="shared" si="6"/>
        <v>9</v>
      </c>
      <c r="C437" s="343" t="s">
        <v>71</v>
      </c>
      <c r="D437" s="340">
        <v>0</v>
      </c>
      <c r="E437" s="340">
        <v>68469.66</v>
      </c>
      <c r="F437" s="340">
        <v>0</v>
      </c>
      <c r="G437" s="340">
        <v>68469.66</v>
      </c>
    </row>
    <row r="438" spans="1:7" x14ac:dyDescent="0.25">
      <c r="A438" s="336">
        <v>536015005</v>
      </c>
      <c r="B438" s="30">
        <f t="shared" si="6"/>
        <v>9</v>
      </c>
      <c r="C438" s="343" t="s">
        <v>72</v>
      </c>
      <c r="D438" s="340">
        <v>0</v>
      </c>
      <c r="E438" s="340">
        <v>310765.5</v>
      </c>
      <c r="F438" s="340">
        <v>124306.2</v>
      </c>
      <c r="G438" s="340">
        <v>186459.3</v>
      </c>
    </row>
    <row r="439" spans="1:7" x14ac:dyDescent="0.25">
      <c r="A439" s="336">
        <v>536015006</v>
      </c>
      <c r="B439" s="30">
        <f t="shared" si="6"/>
        <v>9</v>
      </c>
      <c r="C439" s="343" t="s">
        <v>34</v>
      </c>
      <c r="D439" s="340">
        <v>0</v>
      </c>
      <c r="E439" s="340">
        <v>22855499.100000001</v>
      </c>
      <c r="F439" s="340">
        <v>9189273.8399999999</v>
      </c>
      <c r="G439" s="340">
        <v>13666225.26</v>
      </c>
    </row>
    <row r="440" spans="1:7" x14ac:dyDescent="0.25">
      <c r="A440" s="336">
        <v>536015007</v>
      </c>
      <c r="B440" s="30">
        <f t="shared" si="6"/>
        <v>9</v>
      </c>
      <c r="C440" s="343" t="s">
        <v>37</v>
      </c>
      <c r="D440" s="340">
        <v>0</v>
      </c>
      <c r="E440" s="340">
        <v>69794.600000000006</v>
      </c>
      <c r="F440" s="340">
        <v>27917.84</v>
      </c>
      <c r="G440" s="340">
        <v>41876.76</v>
      </c>
    </row>
    <row r="441" spans="1:7" x14ac:dyDescent="0.25">
      <c r="A441" s="336">
        <v>536015008</v>
      </c>
      <c r="B441" s="30">
        <f t="shared" si="6"/>
        <v>9</v>
      </c>
      <c r="C441" s="343" t="s">
        <v>39</v>
      </c>
      <c r="D441" s="340">
        <v>0</v>
      </c>
      <c r="E441" s="340">
        <v>4970120.2699999996</v>
      </c>
      <c r="F441" s="340">
        <v>2021022.32</v>
      </c>
      <c r="G441" s="340">
        <v>2949097.95</v>
      </c>
    </row>
    <row r="442" spans="1:7" x14ac:dyDescent="0.25">
      <c r="A442" s="336">
        <v>536015009</v>
      </c>
      <c r="B442" s="30">
        <f t="shared" si="6"/>
        <v>9</v>
      </c>
      <c r="C442" s="343" t="s">
        <v>42</v>
      </c>
      <c r="D442" s="340">
        <v>0</v>
      </c>
      <c r="E442" s="340">
        <v>53711033.5</v>
      </c>
      <c r="F442" s="340">
        <v>21158798.100000001</v>
      </c>
      <c r="G442" s="340">
        <v>32552235.399999999</v>
      </c>
    </row>
    <row r="443" spans="1:7" x14ac:dyDescent="0.25">
      <c r="A443" s="336">
        <v>536015010</v>
      </c>
      <c r="B443" s="30">
        <f t="shared" si="6"/>
        <v>9</v>
      </c>
      <c r="C443" s="343" t="s">
        <v>47</v>
      </c>
      <c r="D443" s="340">
        <v>0</v>
      </c>
      <c r="E443" s="340">
        <v>15936740.93</v>
      </c>
      <c r="F443" s="340">
        <v>7122571.6399999997</v>
      </c>
      <c r="G443" s="340">
        <v>8814169.2899999991</v>
      </c>
    </row>
    <row r="444" spans="1:7" x14ac:dyDescent="0.25">
      <c r="A444" s="336">
        <v>5366</v>
      </c>
      <c r="B444" s="30">
        <f t="shared" si="6"/>
        <v>4</v>
      </c>
      <c r="C444" s="343" t="s">
        <v>230</v>
      </c>
      <c r="D444" s="340">
        <v>0</v>
      </c>
      <c r="E444" s="340">
        <v>1253663007.77</v>
      </c>
      <c r="F444" s="340">
        <v>0</v>
      </c>
      <c r="G444" s="340">
        <v>1253663007.77</v>
      </c>
    </row>
    <row r="445" spans="1:7" x14ac:dyDescent="0.25">
      <c r="A445" s="336">
        <v>536605</v>
      </c>
      <c r="B445" s="30">
        <f t="shared" si="6"/>
        <v>6</v>
      </c>
      <c r="C445" s="343" t="s">
        <v>90</v>
      </c>
      <c r="D445" s="340">
        <v>0</v>
      </c>
      <c r="E445" s="340">
        <v>1253663007.77</v>
      </c>
      <c r="F445" s="340">
        <v>0</v>
      </c>
      <c r="G445" s="340">
        <v>1253663007.77</v>
      </c>
    </row>
    <row r="446" spans="1:7" x14ac:dyDescent="0.25">
      <c r="A446" s="336">
        <v>536605001</v>
      </c>
      <c r="B446" s="30">
        <f t="shared" si="6"/>
        <v>9</v>
      </c>
      <c r="C446" s="343" t="s">
        <v>90</v>
      </c>
      <c r="D446" s="340">
        <v>0</v>
      </c>
      <c r="E446" s="340">
        <v>1253663007.77</v>
      </c>
      <c r="F446" s="340">
        <v>0</v>
      </c>
      <c r="G446" s="340">
        <v>1253663007.77</v>
      </c>
    </row>
    <row r="447" spans="1:7" x14ac:dyDescent="0.25">
      <c r="A447" s="336">
        <v>5368</v>
      </c>
      <c r="B447" s="30">
        <f t="shared" si="6"/>
        <v>4</v>
      </c>
      <c r="C447" s="343" t="s">
        <v>410</v>
      </c>
      <c r="D447" s="340">
        <v>0</v>
      </c>
      <c r="E447" s="340">
        <v>70763717.459999993</v>
      </c>
      <c r="F447" s="340">
        <v>0</v>
      </c>
      <c r="G447" s="340">
        <v>70763717.459999993</v>
      </c>
    </row>
    <row r="448" spans="1:7" x14ac:dyDescent="0.25">
      <c r="A448" s="336">
        <v>536803</v>
      </c>
      <c r="B448" s="30">
        <f t="shared" si="6"/>
        <v>6</v>
      </c>
      <c r="C448" s="343" t="s">
        <v>174</v>
      </c>
      <c r="D448" s="340">
        <v>0</v>
      </c>
      <c r="E448" s="340">
        <v>70763717.459999993</v>
      </c>
      <c r="F448" s="340">
        <v>0</v>
      </c>
      <c r="G448" s="340">
        <v>70763717.459999993</v>
      </c>
    </row>
    <row r="449" spans="1:7" x14ac:dyDescent="0.25">
      <c r="A449" s="336">
        <v>536803001</v>
      </c>
      <c r="B449" s="30">
        <f t="shared" si="6"/>
        <v>9</v>
      </c>
      <c r="C449" s="343" t="s">
        <v>174</v>
      </c>
      <c r="D449" s="340">
        <v>0</v>
      </c>
      <c r="E449" s="340">
        <v>70763717.459999993</v>
      </c>
      <c r="F449" s="340">
        <v>0</v>
      </c>
      <c r="G449" s="340">
        <v>70763717.459999993</v>
      </c>
    </row>
    <row r="450" spans="1:7" x14ac:dyDescent="0.25">
      <c r="A450" s="336">
        <v>57</v>
      </c>
      <c r="B450" s="30">
        <f t="shared" si="6"/>
        <v>2</v>
      </c>
      <c r="C450" s="343" t="s">
        <v>196</v>
      </c>
      <c r="D450" s="340">
        <v>0</v>
      </c>
      <c r="E450" s="340">
        <v>28760104</v>
      </c>
      <c r="F450" s="340">
        <v>0</v>
      </c>
      <c r="G450" s="340">
        <v>28760104</v>
      </c>
    </row>
    <row r="451" spans="1:7" x14ac:dyDescent="0.25">
      <c r="A451" s="336">
        <v>5720</v>
      </c>
      <c r="B451" s="30">
        <f t="shared" si="6"/>
        <v>4</v>
      </c>
      <c r="C451" s="343" t="s">
        <v>231</v>
      </c>
      <c r="D451" s="340">
        <v>0</v>
      </c>
      <c r="E451" s="340">
        <v>28760104</v>
      </c>
      <c r="F451" s="340">
        <v>0</v>
      </c>
      <c r="G451" s="340">
        <v>28760104</v>
      </c>
    </row>
    <row r="452" spans="1:7" x14ac:dyDescent="0.25">
      <c r="A452" s="336">
        <v>572080</v>
      </c>
      <c r="B452" s="30">
        <f t="shared" si="6"/>
        <v>6</v>
      </c>
      <c r="C452" s="343" t="s">
        <v>232</v>
      </c>
      <c r="D452" s="340">
        <v>0</v>
      </c>
      <c r="E452" s="340">
        <v>28760104</v>
      </c>
      <c r="F452" s="340">
        <v>0</v>
      </c>
      <c r="G452" s="340">
        <v>28760104</v>
      </c>
    </row>
    <row r="453" spans="1:7" x14ac:dyDescent="0.25">
      <c r="A453" s="336">
        <v>58</v>
      </c>
      <c r="B453" s="30">
        <f t="shared" si="6"/>
        <v>2</v>
      </c>
      <c r="C453" s="343" t="s">
        <v>234</v>
      </c>
      <c r="D453" s="340">
        <v>0</v>
      </c>
      <c r="E453" s="340">
        <v>104805078.70999999</v>
      </c>
      <c r="F453" s="340">
        <v>180.47</v>
      </c>
      <c r="G453" s="340">
        <v>104804898.23999999</v>
      </c>
    </row>
    <row r="454" spans="1:7" x14ac:dyDescent="0.25">
      <c r="A454" s="336">
        <v>5890</v>
      </c>
      <c r="B454" s="30">
        <f t="shared" si="6"/>
        <v>4</v>
      </c>
      <c r="C454" s="343" t="s">
        <v>235</v>
      </c>
      <c r="D454" s="340">
        <v>0</v>
      </c>
      <c r="E454" s="340">
        <v>104805078.70999999</v>
      </c>
      <c r="F454" s="340">
        <v>180.47</v>
      </c>
      <c r="G454" s="340">
        <v>104804898.23999999</v>
      </c>
    </row>
    <row r="455" spans="1:7" x14ac:dyDescent="0.25">
      <c r="A455" s="336">
        <v>589017</v>
      </c>
      <c r="B455" s="30">
        <f t="shared" si="6"/>
        <v>6</v>
      </c>
      <c r="C455" s="343" t="s">
        <v>409</v>
      </c>
      <c r="D455" s="340">
        <v>0</v>
      </c>
      <c r="E455" s="340">
        <v>104801239.91</v>
      </c>
      <c r="F455" s="340">
        <v>180.47</v>
      </c>
      <c r="G455" s="340">
        <v>104801059.44</v>
      </c>
    </row>
    <row r="456" spans="1:7" x14ac:dyDescent="0.25">
      <c r="A456" s="336">
        <v>589017001</v>
      </c>
      <c r="B456" s="30">
        <f t="shared" si="6"/>
        <v>9</v>
      </c>
      <c r="C456" s="343" t="s">
        <v>409</v>
      </c>
      <c r="D456" s="340">
        <v>0</v>
      </c>
      <c r="E456" s="340">
        <v>104801239.91</v>
      </c>
      <c r="F456" s="340">
        <v>180.47</v>
      </c>
      <c r="G456" s="340">
        <v>104801059.44</v>
      </c>
    </row>
    <row r="457" spans="1:7" x14ac:dyDescent="0.25">
      <c r="A457" s="336">
        <v>589090</v>
      </c>
      <c r="B457" s="30">
        <f t="shared" si="6"/>
        <v>6</v>
      </c>
      <c r="C457" s="343" t="s">
        <v>236</v>
      </c>
      <c r="D457" s="340">
        <v>0</v>
      </c>
      <c r="E457" s="340">
        <v>3838.8</v>
      </c>
      <c r="F457" s="340">
        <v>0</v>
      </c>
      <c r="G457" s="340">
        <v>3838.8</v>
      </c>
    </row>
    <row r="458" spans="1:7" x14ac:dyDescent="0.25">
      <c r="A458" s="336">
        <v>589090002</v>
      </c>
      <c r="B458" s="30">
        <f t="shared" ref="B458:B509" si="7">LEN(A458)</f>
        <v>9</v>
      </c>
      <c r="C458" s="343" t="s">
        <v>206</v>
      </c>
      <c r="D458" s="340">
        <v>0</v>
      </c>
      <c r="E458" s="340">
        <v>3838.8</v>
      </c>
      <c r="F458" s="340">
        <v>0</v>
      </c>
      <c r="G458" s="340">
        <v>3838.8</v>
      </c>
    </row>
    <row r="459" spans="1:7" x14ac:dyDescent="0.25">
      <c r="A459" s="336" t="s">
        <v>237</v>
      </c>
      <c r="B459" s="30">
        <f t="shared" si="7"/>
        <v>1</v>
      </c>
      <c r="C459" s="343" t="s">
        <v>238</v>
      </c>
      <c r="D459" s="340">
        <v>0</v>
      </c>
      <c r="E459" s="340">
        <v>0</v>
      </c>
      <c r="F459" s="340">
        <v>0</v>
      </c>
      <c r="G459" s="340">
        <v>0</v>
      </c>
    </row>
    <row r="460" spans="1:7" x14ac:dyDescent="0.25">
      <c r="A460" s="336">
        <v>83</v>
      </c>
      <c r="B460" s="30">
        <f t="shared" si="7"/>
        <v>2</v>
      </c>
      <c r="C460" s="343" t="s">
        <v>240</v>
      </c>
      <c r="D460" s="340">
        <v>15144638224.27</v>
      </c>
      <c r="E460" s="340">
        <v>0</v>
      </c>
      <c r="F460" s="340">
        <v>0</v>
      </c>
      <c r="G460" s="340">
        <v>15144638224.27</v>
      </c>
    </row>
    <row r="461" spans="1:7" x14ac:dyDescent="0.25">
      <c r="A461" s="336">
        <v>8315</v>
      </c>
      <c r="B461" s="30">
        <f t="shared" si="7"/>
        <v>4</v>
      </c>
      <c r="C461" s="343" t="s">
        <v>241</v>
      </c>
      <c r="D461" s="340">
        <v>9795324499.4300003</v>
      </c>
      <c r="E461" s="340">
        <v>0</v>
      </c>
      <c r="F461" s="340">
        <v>0</v>
      </c>
      <c r="G461" s="340">
        <v>9795324499.4300003</v>
      </c>
    </row>
    <row r="462" spans="1:7" x14ac:dyDescent="0.25">
      <c r="A462" s="336">
        <v>831510</v>
      </c>
      <c r="B462" s="30">
        <f t="shared" si="7"/>
        <v>6</v>
      </c>
      <c r="C462" s="343" t="s">
        <v>189</v>
      </c>
      <c r="D462" s="340">
        <v>9795324499.4300003</v>
      </c>
      <c r="E462" s="340">
        <v>0</v>
      </c>
      <c r="F462" s="340">
        <v>0</v>
      </c>
      <c r="G462" s="340">
        <v>9795324499.4300003</v>
      </c>
    </row>
    <row r="463" spans="1:7" x14ac:dyDescent="0.25">
      <c r="A463" s="336">
        <v>831510001</v>
      </c>
      <c r="B463" s="30">
        <f t="shared" si="7"/>
        <v>9</v>
      </c>
      <c r="C463" s="343" t="s">
        <v>189</v>
      </c>
      <c r="D463" s="340">
        <v>9795324499.4300003</v>
      </c>
      <c r="E463" s="340">
        <v>0</v>
      </c>
      <c r="F463" s="340">
        <v>0</v>
      </c>
      <c r="G463" s="340">
        <v>9795324499.4300003</v>
      </c>
    </row>
    <row r="464" spans="1:7" x14ac:dyDescent="0.25">
      <c r="A464" s="336">
        <v>8347</v>
      </c>
      <c r="B464" s="30">
        <f t="shared" si="7"/>
        <v>4</v>
      </c>
      <c r="C464" s="343" t="s">
        <v>242</v>
      </c>
      <c r="D464" s="340">
        <v>170701388.38999999</v>
      </c>
      <c r="E464" s="340">
        <v>0</v>
      </c>
      <c r="F464" s="340">
        <v>0</v>
      </c>
      <c r="G464" s="340">
        <v>170701388.38999999</v>
      </c>
    </row>
    <row r="465" spans="1:7" x14ac:dyDescent="0.25">
      <c r="A465" s="336">
        <v>834704</v>
      </c>
      <c r="B465" s="30">
        <f t="shared" si="7"/>
        <v>6</v>
      </c>
      <c r="C465" s="343" t="s">
        <v>189</v>
      </c>
      <c r="D465" s="340">
        <v>170701388.38999999</v>
      </c>
      <c r="E465" s="340">
        <v>0</v>
      </c>
      <c r="F465" s="340">
        <v>0</v>
      </c>
      <c r="G465" s="340">
        <v>170701388.38999999</v>
      </c>
    </row>
    <row r="466" spans="1:7" x14ac:dyDescent="0.25">
      <c r="A466" s="336">
        <v>834704001</v>
      </c>
      <c r="B466" s="30">
        <f t="shared" si="7"/>
        <v>9</v>
      </c>
      <c r="C466" s="343" t="s">
        <v>189</v>
      </c>
      <c r="D466" s="340">
        <v>170701388.38999999</v>
      </c>
      <c r="E466" s="340">
        <v>0</v>
      </c>
      <c r="F466" s="340">
        <v>0</v>
      </c>
      <c r="G466" s="340">
        <v>170701388.38999999</v>
      </c>
    </row>
    <row r="467" spans="1:7" x14ac:dyDescent="0.25">
      <c r="A467" s="336">
        <v>8361</v>
      </c>
      <c r="B467" s="30">
        <f t="shared" si="7"/>
        <v>4</v>
      </c>
      <c r="C467" s="343" t="s">
        <v>243</v>
      </c>
      <c r="D467" s="340">
        <v>4045371254.1599998</v>
      </c>
      <c r="E467" s="340">
        <v>0</v>
      </c>
      <c r="F467" s="340">
        <v>0</v>
      </c>
      <c r="G467" s="340">
        <v>4045371254.1599998</v>
      </c>
    </row>
    <row r="468" spans="1:7" x14ac:dyDescent="0.25">
      <c r="A468" s="336">
        <v>836101</v>
      </c>
      <c r="B468" s="30">
        <f t="shared" si="7"/>
        <v>6</v>
      </c>
      <c r="C468" s="343" t="s">
        <v>244</v>
      </c>
      <c r="D468" s="340">
        <v>4045371254.1599998</v>
      </c>
      <c r="E468" s="340">
        <v>0</v>
      </c>
      <c r="F468" s="340">
        <v>0</v>
      </c>
      <c r="G468" s="340">
        <v>4045371254.1599998</v>
      </c>
    </row>
    <row r="469" spans="1:7" x14ac:dyDescent="0.25">
      <c r="A469" s="336">
        <v>836101001</v>
      </c>
      <c r="B469" s="30">
        <f t="shared" si="7"/>
        <v>9</v>
      </c>
      <c r="C469" s="343" t="s">
        <v>244</v>
      </c>
      <c r="D469" s="340">
        <v>4045371254.1599998</v>
      </c>
      <c r="E469" s="340">
        <v>0</v>
      </c>
      <c r="F469" s="340">
        <v>0</v>
      </c>
      <c r="G469" s="340">
        <v>4045371254.1599998</v>
      </c>
    </row>
    <row r="470" spans="1:7" x14ac:dyDescent="0.25">
      <c r="A470" s="336">
        <v>8374</v>
      </c>
      <c r="B470" s="30">
        <f t="shared" si="7"/>
        <v>4</v>
      </c>
      <c r="C470" s="343" t="s">
        <v>460</v>
      </c>
      <c r="D470" s="340">
        <v>1039499521.29</v>
      </c>
      <c r="E470" s="340">
        <v>0</v>
      </c>
      <c r="F470" s="340">
        <v>0</v>
      </c>
      <c r="G470" s="340">
        <v>1039499521.29</v>
      </c>
    </row>
    <row r="471" spans="1:7" x14ac:dyDescent="0.25">
      <c r="A471" s="336">
        <v>837490</v>
      </c>
      <c r="B471" s="30">
        <f t="shared" si="7"/>
        <v>6</v>
      </c>
      <c r="C471" s="343" t="s">
        <v>459</v>
      </c>
      <c r="D471" s="340">
        <v>1039499521.29</v>
      </c>
      <c r="E471" s="340">
        <v>0</v>
      </c>
      <c r="F471" s="340">
        <v>0</v>
      </c>
      <c r="G471" s="340">
        <v>1039499521.29</v>
      </c>
    </row>
    <row r="472" spans="1:7" x14ac:dyDescent="0.25">
      <c r="A472" s="336">
        <v>837490001</v>
      </c>
      <c r="B472" s="30">
        <f t="shared" si="7"/>
        <v>9</v>
      </c>
      <c r="C472" s="343" t="s">
        <v>459</v>
      </c>
      <c r="D472" s="340">
        <v>1039499521.29</v>
      </c>
      <c r="E472" s="340">
        <v>0</v>
      </c>
      <c r="F472" s="340">
        <v>0</v>
      </c>
      <c r="G472" s="340">
        <v>1039499521.29</v>
      </c>
    </row>
    <row r="473" spans="1:7" x14ac:dyDescent="0.25">
      <c r="A473" s="336">
        <v>8390</v>
      </c>
      <c r="B473" s="30">
        <f t="shared" si="7"/>
        <v>4</v>
      </c>
      <c r="C473" s="343" t="s">
        <v>398</v>
      </c>
      <c r="D473" s="340">
        <v>93741561</v>
      </c>
      <c r="E473" s="340">
        <v>0</v>
      </c>
      <c r="F473" s="340">
        <v>0</v>
      </c>
      <c r="G473" s="340">
        <v>93741561</v>
      </c>
    </row>
    <row r="474" spans="1:7" x14ac:dyDescent="0.25">
      <c r="A474" s="336">
        <v>839090</v>
      </c>
      <c r="B474" s="30">
        <f t="shared" si="7"/>
        <v>6</v>
      </c>
      <c r="C474" s="343" t="s">
        <v>399</v>
      </c>
      <c r="D474" s="340">
        <v>93741561</v>
      </c>
      <c r="E474" s="340">
        <v>0</v>
      </c>
      <c r="F474" s="340">
        <v>0</v>
      </c>
      <c r="G474" s="340">
        <v>93741561</v>
      </c>
    </row>
    <row r="475" spans="1:7" x14ac:dyDescent="0.25">
      <c r="A475" s="336">
        <v>839090001</v>
      </c>
      <c r="B475" s="30">
        <f t="shared" si="7"/>
        <v>9</v>
      </c>
      <c r="C475" s="343" t="s">
        <v>399</v>
      </c>
      <c r="D475" s="340">
        <v>93741561</v>
      </c>
      <c r="E475" s="340">
        <v>0</v>
      </c>
      <c r="F475" s="340">
        <v>0</v>
      </c>
      <c r="G475" s="340">
        <v>93741561</v>
      </c>
    </row>
    <row r="476" spans="1:7" x14ac:dyDescent="0.25">
      <c r="A476" s="336">
        <v>89</v>
      </c>
      <c r="B476" s="30">
        <f t="shared" si="7"/>
        <v>2</v>
      </c>
      <c r="C476" s="343" t="s">
        <v>245</v>
      </c>
      <c r="D476" s="340">
        <v>-15144638224.27</v>
      </c>
      <c r="E476" s="340">
        <v>0</v>
      </c>
      <c r="F476" s="340">
        <v>0</v>
      </c>
      <c r="G476" s="340">
        <v>-15144638224.27</v>
      </c>
    </row>
    <row r="477" spans="1:7" x14ac:dyDescent="0.25">
      <c r="A477" s="336">
        <v>8915</v>
      </c>
      <c r="B477" s="30">
        <f t="shared" si="7"/>
        <v>4</v>
      </c>
      <c r="C477" s="343" t="s">
        <v>247</v>
      </c>
      <c r="D477" s="340">
        <v>-15144638224.27</v>
      </c>
      <c r="E477" s="340">
        <v>0</v>
      </c>
      <c r="F477" s="340">
        <v>0</v>
      </c>
      <c r="G477" s="340">
        <v>-15144638224.27</v>
      </c>
    </row>
    <row r="478" spans="1:7" x14ac:dyDescent="0.25">
      <c r="A478" s="336">
        <v>891506</v>
      </c>
      <c r="B478" s="30">
        <f t="shared" si="7"/>
        <v>6</v>
      </c>
      <c r="C478" s="343" t="s">
        <v>248</v>
      </c>
      <c r="D478" s="340">
        <v>-9795324499.4300003</v>
      </c>
      <c r="E478" s="340">
        <v>0</v>
      </c>
      <c r="F478" s="340">
        <v>0</v>
      </c>
      <c r="G478" s="340">
        <v>-9795324499.4300003</v>
      </c>
    </row>
    <row r="479" spans="1:7" x14ac:dyDescent="0.25">
      <c r="A479" s="336">
        <v>891506001</v>
      </c>
      <c r="B479" s="30">
        <f t="shared" si="7"/>
        <v>9</v>
      </c>
      <c r="C479" s="343" t="s">
        <v>248</v>
      </c>
      <c r="D479" s="340">
        <v>-9795324499.4300003</v>
      </c>
      <c r="E479" s="340">
        <v>0</v>
      </c>
      <c r="F479" s="340">
        <v>0</v>
      </c>
      <c r="G479" s="340">
        <v>-9795324499.4300003</v>
      </c>
    </row>
    <row r="480" spans="1:7" x14ac:dyDescent="0.25">
      <c r="A480" s="336">
        <v>891518</v>
      </c>
      <c r="B480" s="30">
        <f t="shared" si="7"/>
        <v>6</v>
      </c>
      <c r="C480" s="343" t="s">
        <v>249</v>
      </c>
      <c r="D480" s="340">
        <v>-170701388.38999999</v>
      </c>
      <c r="E480" s="340">
        <v>0</v>
      </c>
      <c r="F480" s="340">
        <v>0</v>
      </c>
      <c r="G480" s="340">
        <v>-170701388.38999999</v>
      </c>
    </row>
    <row r="481" spans="1:7" x14ac:dyDescent="0.25">
      <c r="A481" s="336">
        <v>891518001</v>
      </c>
      <c r="B481" s="30">
        <f t="shared" si="7"/>
        <v>9</v>
      </c>
      <c r="C481" s="343" t="s">
        <v>249</v>
      </c>
      <c r="D481" s="340">
        <v>-170701388.38999999</v>
      </c>
      <c r="E481" s="340">
        <v>0</v>
      </c>
      <c r="F481" s="340">
        <v>0</v>
      </c>
      <c r="G481" s="340">
        <v>-170701388.38999999</v>
      </c>
    </row>
    <row r="482" spans="1:7" x14ac:dyDescent="0.25">
      <c r="A482" s="336">
        <v>891521</v>
      </c>
      <c r="B482" s="30">
        <f t="shared" si="7"/>
        <v>6</v>
      </c>
      <c r="C482" s="343" t="s">
        <v>250</v>
      </c>
      <c r="D482" s="340">
        <v>-4045371254.1599998</v>
      </c>
      <c r="E482" s="340">
        <v>0</v>
      </c>
      <c r="F482" s="340">
        <v>0</v>
      </c>
      <c r="G482" s="340">
        <v>-4045371254.1599998</v>
      </c>
    </row>
    <row r="483" spans="1:7" x14ac:dyDescent="0.25">
      <c r="A483" s="336">
        <v>891521001</v>
      </c>
      <c r="B483" s="30">
        <f t="shared" si="7"/>
        <v>9</v>
      </c>
      <c r="C483" s="343" t="s">
        <v>250</v>
      </c>
      <c r="D483" s="340">
        <v>-4045371254.1599998</v>
      </c>
      <c r="E483" s="340">
        <v>0</v>
      </c>
      <c r="F483" s="340">
        <v>0</v>
      </c>
      <c r="G483" s="340">
        <v>-4045371254.1599998</v>
      </c>
    </row>
    <row r="484" spans="1:7" x14ac:dyDescent="0.25">
      <c r="A484" s="336">
        <v>891574</v>
      </c>
      <c r="B484" s="30">
        <f t="shared" si="7"/>
        <v>6</v>
      </c>
      <c r="C484" s="343" t="s">
        <v>458</v>
      </c>
      <c r="D484" s="340">
        <v>-1039499521.29</v>
      </c>
      <c r="E484" s="340">
        <v>0</v>
      </c>
      <c r="F484" s="340">
        <v>0</v>
      </c>
      <c r="G484" s="340">
        <v>-1039499521.29</v>
      </c>
    </row>
    <row r="485" spans="1:7" x14ac:dyDescent="0.25">
      <c r="A485" s="336">
        <v>891574001</v>
      </c>
      <c r="B485" s="30">
        <f t="shared" si="7"/>
        <v>9</v>
      </c>
      <c r="C485" s="343" t="s">
        <v>458</v>
      </c>
      <c r="D485" s="340">
        <v>-1039499521.29</v>
      </c>
      <c r="E485" s="340">
        <v>0</v>
      </c>
      <c r="F485" s="340">
        <v>0</v>
      </c>
      <c r="G485" s="340">
        <v>-1039499521.29</v>
      </c>
    </row>
    <row r="486" spans="1:7" x14ac:dyDescent="0.25">
      <c r="A486" s="336">
        <v>891590</v>
      </c>
      <c r="B486" s="30">
        <f t="shared" si="7"/>
        <v>6</v>
      </c>
      <c r="C486" s="343" t="s">
        <v>400</v>
      </c>
      <c r="D486" s="340">
        <v>-93741561</v>
      </c>
      <c r="E486" s="340">
        <v>0</v>
      </c>
      <c r="F486" s="340">
        <v>0</v>
      </c>
      <c r="G486" s="340">
        <v>-93741561</v>
      </c>
    </row>
    <row r="487" spans="1:7" x14ac:dyDescent="0.25">
      <c r="A487" s="336">
        <v>891590090</v>
      </c>
      <c r="B487" s="30">
        <f t="shared" si="7"/>
        <v>9</v>
      </c>
      <c r="C487" s="343" t="s">
        <v>399</v>
      </c>
      <c r="D487" s="340">
        <v>-93741561</v>
      </c>
      <c r="E487" s="340">
        <v>0</v>
      </c>
      <c r="F487" s="340">
        <v>0</v>
      </c>
      <c r="G487" s="340">
        <v>-93741561</v>
      </c>
    </row>
    <row r="488" spans="1:7" x14ac:dyDescent="0.25">
      <c r="A488" s="336" t="s">
        <v>251</v>
      </c>
      <c r="B488" s="30">
        <f t="shared" si="7"/>
        <v>1</v>
      </c>
      <c r="C488" s="343" t="s">
        <v>252</v>
      </c>
      <c r="D488" s="340">
        <v>0</v>
      </c>
      <c r="E488" s="340">
        <v>1543367737785.6499</v>
      </c>
      <c r="F488" s="340">
        <v>1543367737785.6499</v>
      </c>
      <c r="G488" s="340">
        <v>0</v>
      </c>
    </row>
    <row r="489" spans="1:7" x14ac:dyDescent="0.25">
      <c r="A489" s="336">
        <v>91</v>
      </c>
      <c r="B489" s="30">
        <f t="shared" si="7"/>
        <v>2</v>
      </c>
      <c r="C489" s="343" t="s">
        <v>253</v>
      </c>
      <c r="D489" s="340">
        <v>11334345221316.5</v>
      </c>
      <c r="E489" s="340">
        <v>3147077613.29</v>
      </c>
      <c r="F489" s="340">
        <v>1540220660172.3601</v>
      </c>
      <c r="G489" s="340">
        <v>12871418803875.5</v>
      </c>
    </row>
    <row r="490" spans="1:7" x14ac:dyDescent="0.25">
      <c r="A490" s="336">
        <v>9120</v>
      </c>
      <c r="B490" s="30">
        <f t="shared" si="7"/>
        <v>4</v>
      </c>
      <c r="C490" s="343" t="s">
        <v>239</v>
      </c>
      <c r="D490" s="340">
        <v>11334345221316.5</v>
      </c>
      <c r="E490" s="340">
        <v>3147077613.29</v>
      </c>
      <c r="F490" s="340">
        <v>1540220660172.3601</v>
      </c>
      <c r="G490" s="340">
        <v>12871418803875.5</v>
      </c>
    </row>
    <row r="491" spans="1:7" x14ac:dyDescent="0.25">
      <c r="A491" s="336">
        <v>912004</v>
      </c>
      <c r="B491" s="30">
        <f t="shared" si="7"/>
        <v>6</v>
      </c>
      <c r="C491" s="343" t="s">
        <v>254</v>
      </c>
      <c r="D491" s="340">
        <v>11334345221316.5</v>
      </c>
      <c r="E491" s="340">
        <v>3147077613.29</v>
      </c>
      <c r="F491" s="340">
        <v>1540220660172.3601</v>
      </c>
      <c r="G491" s="340">
        <v>12871418803875.5</v>
      </c>
    </row>
    <row r="492" spans="1:7" x14ac:dyDescent="0.25">
      <c r="A492" s="336">
        <v>912004001</v>
      </c>
      <c r="B492" s="30">
        <f t="shared" si="7"/>
        <v>9</v>
      </c>
      <c r="C492" s="343" t="s">
        <v>254</v>
      </c>
      <c r="D492" s="340">
        <v>11334345221316.5</v>
      </c>
      <c r="E492" s="340">
        <v>3147077613.29</v>
      </c>
      <c r="F492" s="340">
        <v>1540220660172.3601</v>
      </c>
      <c r="G492" s="340">
        <v>12871418803875.5</v>
      </c>
    </row>
    <row r="493" spans="1:7" x14ac:dyDescent="0.25">
      <c r="A493" s="336">
        <v>93</v>
      </c>
      <c r="B493" s="30">
        <f t="shared" si="7"/>
        <v>2</v>
      </c>
      <c r="C493" s="343" t="s">
        <v>255</v>
      </c>
      <c r="D493" s="340">
        <v>567344987.55999994</v>
      </c>
      <c r="E493" s="340">
        <v>0</v>
      </c>
      <c r="F493" s="340">
        <v>0</v>
      </c>
      <c r="G493" s="340">
        <v>567344987.55999994</v>
      </c>
    </row>
    <row r="494" spans="1:7" x14ac:dyDescent="0.25">
      <c r="A494" s="336">
        <v>9308</v>
      </c>
      <c r="B494" s="30">
        <f t="shared" si="7"/>
        <v>4</v>
      </c>
      <c r="C494" s="343" t="s">
        <v>256</v>
      </c>
      <c r="D494" s="340">
        <v>28560000</v>
      </c>
      <c r="E494" s="340">
        <v>0</v>
      </c>
      <c r="F494" s="340">
        <v>0</v>
      </c>
      <c r="G494" s="340">
        <v>28560000</v>
      </c>
    </row>
    <row r="495" spans="1:7" x14ac:dyDescent="0.25">
      <c r="A495" s="336">
        <v>930806</v>
      </c>
      <c r="B495" s="30">
        <f t="shared" si="7"/>
        <v>6</v>
      </c>
      <c r="C495" s="343" t="s">
        <v>257</v>
      </c>
      <c r="D495" s="340">
        <v>28560000</v>
      </c>
      <c r="E495" s="340">
        <v>0</v>
      </c>
      <c r="F495" s="340">
        <v>0</v>
      </c>
      <c r="G495" s="340">
        <v>28560000</v>
      </c>
    </row>
    <row r="496" spans="1:7" x14ac:dyDescent="0.25">
      <c r="A496" s="336">
        <v>930806001</v>
      </c>
      <c r="B496" s="30">
        <f t="shared" si="7"/>
        <v>9</v>
      </c>
      <c r="C496" s="343" t="s">
        <v>257</v>
      </c>
      <c r="D496" s="340">
        <v>28560000</v>
      </c>
      <c r="E496" s="340">
        <v>0</v>
      </c>
      <c r="F496" s="340">
        <v>0</v>
      </c>
      <c r="G496" s="340">
        <v>28560000</v>
      </c>
    </row>
    <row r="497" spans="1:7" x14ac:dyDescent="0.25">
      <c r="A497" s="336">
        <v>9390</v>
      </c>
      <c r="B497" s="30">
        <f t="shared" si="7"/>
        <v>4</v>
      </c>
      <c r="C497" s="343" t="s">
        <v>258</v>
      </c>
      <c r="D497" s="340">
        <v>538784987.55999994</v>
      </c>
      <c r="E497" s="340">
        <v>0</v>
      </c>
      <c r="F497" s="340">
        <v>0</v>
      </c>
      <c r="G497" s="340">
        <v>538784987.55999994</v>
      </c>
    </row>
    <row r="498" spans="1:7" x14ac:dyDescent="0.25">
      <c r="A498" s="336">
        <v>939090</v>
      </c>
      <c r="B498" s="30">
        <f t="shared" si="7"/>
        <v>6</v>
      </c>
      <c r="C498" s="343" t="s">
        <v>259</v>
      </c>
      <c r="D498" s="340">
        <v>538784987.55999994</v>
      </c>
      <c r="E498" s="340">
        <v>0</v>
      </c>
      <c r="F498" s="340">
        <v>0</v>
      </c>
      <c r="G498" s="340">
        <v>538784987.55999994</v>
      </c>
    </row>
    <row r="499" spans="1:7" x14ac:dyDescent="0.25">
      <c r="A499" s="336">
        <v>939090001</v>
      </c>
      <c r="B499" s="30">
        <f t="shared" si="7"/>
        <v>9</v>
      </c>
      <c r="C499" s="343" t="s">
        <v>259</v>
      </c>
      <c r="D499" s="340">
        <v>538784987.55999994</v>
      </c>
      <c r="E499" s="340">
        <v>0</v>
      </c>
      <c r="F499" s="340">
        <v>0</v>
      </c>
      <c r="G499" s="340">
        <v>538784987.55999994</v>
      </c>
    </row>
    <row r="500" spans="1:7" x14ac:dyDescent="0.25">
      <c r="A500" s="336">
        <v>99</v>
      </c>
      <c r="B500" s="30">
        <f t="shared" si="7"/>
        <v>2</v>
      </c>
      <c r="C500" s="343" t="s">
        <v>260</v>
      </c>
      <c r="D500" s="340">
        <v>-11334912566304</v>
      </c>
      <c r="E500" s="340">
        <v>1540220660172.3601</v>
      </c>
      <c r="F500" s="340">
        <v>3147077613.29</v>
      </c>
      <c r="G500" s="340">
        <v>-12871986148863.1</v>
      </c>
    </row>
    <row r="501" spans="1:7" x14ac:dyDescent="0.25">
      <c r="A501" s="336">
        <v>9905</v>
      </c>
      <c r="B501" s="30">
        <f t="shared" si="7"/>
        <v>4</v>
      </c>
      <c r="C501" s="343" t="s">
        <v>261</v>
      </c>
      <c r="D501" s="340">
        <v>-11334345221316.5</v>
      </c>
      <c r="E501" s="340">
        <v>1540220660172.3601</v>
      </c>
      <c r="F501" s="340">
        <v>3147077613.29</v>
      </c>
      <c r="G501" s="340">
        <v>-12871418803875.5</v>
      </c>
    </row>
    <row r="502" spans="1:7" x14ac:dyDescent="0.25">
      <c r="A502" s="336">
        <v>990505</v>
      </c>
      <c r="B502" s="30">
        <f t="shared" si="7"/>
        <v>6</v>
      </c>
      <c r="C502" s="343" t="s">
        <v>246</v>
      </c>
      <c r="D502" s="340">
        <v>-11334345221316.5</v>
      </c>
      <c r="E502" s="340">
        <v>1540220660172.3601</v>
      </c>
      <c r="F502" s="340">
        <v>3147077613.29</v>
      </c>
      <c r="G502" s="340">
        <v>-12871418803875.5</v>
      </c>
    </row>
    <row r="503" spans="1:7" x14ac:dyDescent="0.25">
      <c r="A503" s="336">
        <v>990505001</v>
      </c>
      <c r="B503" s="30">
        <f t="shared" si="7"/>
        <v>9</v>
      </c>
      <c r="C503" s="343" t="s">
        <v>246</v>
      </c>
      <c r="D503" s="340">
        <v>-11334345221316.5</v>
      </c>
      <c r="E503" s="340">
        <v>1540220660172.3601</v>
      </c>
      <c r="F503" s="340">
        <v>3147077613.29</v>
      </c>
      <c r="G503" s="340">
        <v>-12871418803875.5</v>
      </c>
    </row>
    <row r="504" spans="1:7" x14ac:dyDescent="0.25">
      <c r="A504" s="336">
        <v>9915</v>
      </c>
      <c r="B504" s="30">
        <f t="shared" si="7"/>
        <v>4</v>
      </c>
      <c r="C504" s="343" t="s">
        <v>262</v>
      </c>
      <c r="D504" s="340">
        <v>-567344987.55999994</v>
      </c>
      <c r="E504" s="340">
        <v>0</v>
      </c>
      <c r="F504" s="340">
        <v>0</v>
      </c>
      <c r="G504" s="340">
        <v>-567344987.55999994</v>
      </c>
    </row>
    <row r="505" spans="1:7" x14ac:dyDescent="0.25">
      <c r="A505" s="336">
        <v>991510</v>
      </c>
      <c r="B505" s="30">
        <f t="shared" si="7"/>
        <v>6</v>
      </c>
      <c r="C505" s="343" t="s">
        <v>263</v>
      </c>
      <c r="D505" s="340">
        <v>-28560000</v>
      </c>
      <c r="E505" s="340">
        <v>0</v>
      </c>
      <c r="F505" s="340">
        <v>0</v>
      </c>
      <c r="G505" s="340">
        <v>-28560000</v>
      </c>
    </row>
    <row r="506" spans="1:7" x14ac:dyDescent="0.25">
      <c r="A506" s="336">
        <v>991510001</v>
      </c>
      <c r="B506" s="30">
        <f t="shared" si="7"/>
        <v>9</v>
      </c>
      <c r="C506" s="343" t="s">
        <v>263</v>
      </c>
      <c r="D506" s="340">
        <v>-28560000</v>
      </c>
      <c r="E506" s="340">
        <v>0</v>
      </c>
      <c r="F506" s="340">
        <v>0</v>
      </c>
      <c r="G506" s="340">
        <v>-28560000</v>
      </c>
    </row>
    <row r="507" spans="1:7" x14ac:dyDescent="0.25">
      <c r="A507" s="336">
        <v>991590</v>
      </c>
      <c r="B507" s="30">
        <f t="shared" si="7"/>
        <v>6</v>
      </c>
      <c r="C507" s="343" t="s">
        <v>264</v>
      </c>
      <c r="D507" s="340">
        <v>-538784987.55999994</v>
      </c>
      <c r="E507" s="340">
        <v>0</v>
      </c>
      <c r="F507" s="340">
        <v>0</v>
      </c>
      <c r="G507" s="340">
        <v>-538784987.55999994</v>
      </c>
    </row>
    <row r="508" spans="1:7" x14ac:dyDescent="0.25">
      <c r="A508" s="336">
        <v>991590090</v>
      </c>
      <c r="B508" s="30">
        <f t="shared" si="7"/>
        <v>9</v>
      </c>
      <c r="C508" s="343" t="s">
        <v>259</v>
      </c>
      <c r="D508" s="340">
        <v>-538784987.55999994</v>
      </c>
      <c r="E508" s="340">
        <v>0</v>
      </c>
      <c r="F508" s="340">
        <v>0</v>
      </c>
      <c r="G508" s="340">
        <v>-538784987.55999994</v>
      </c>
    </row>
    <row r="509" spans="1:7" x14ac:dyDescent="0.25">
      <c r="A509" s="336"/>
      <c r="B509" s="30">
        <f t="shared" si="7"/>
        <v>0</v>
      </c>
      <c r="C509" s="343" t="s">
        <v>265</v>
      </c>
      <c r="D509" s="340">
        <v>475153871500.52002</v>
      </c>
      <c r="E509" s="340">
        <v>1801033353403.3301</v>
      </c>
      <c r="F509" s="340">
        <v>1801033353403.3301</v>
      </c>
      <c r="G509" s="340">
        <v>602497357738.18005</v>
      </c>
    </row>
  </sheetData>
  <autoFilter ref="A9:G9"/>
  <printOptions horizontalCentered="1"/>
  <pageMargins left="0.70866141732283472" right="0.70866141732283472" top="0.74803149606299213" bottom="0.74803149606299213" header="0.31496062992125984" footer="0.31496062992125984"/>
  <pageSetup scale="57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66562" r:id="rId4" name="Control 2">
          <control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66562" r:id="rId4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Estado Situacion F GRU</vt:lpstr>
      <vt:lpstr>Estado Situacion F CTA</vt:lpstr>
      <vt:lpstr>Estado de Resultados GRUPO</vt:lpstr>
      <vt:lpstr>Estado de ResultadosCTA</vt:lpstr>
      <vt:lpstr>SYMMAR 2026</vt:lpstr>
      <vt:lpstr>SYMDIC2025</vt:lpstr>
      <vt:lpstr>SYMMAR2025</vt:lpstr>
      <vt:lpstr>'Estado de Resultados GRUPO'!Área_de_impresión</vt:lpstr>
      <vt:lpstr>'Estado de ResultadosCTA'!Área_de_impresión</vt:lpstr>
      <vt:lpstr>'Estado Situacion F CTA'!Área_de_impresión</vt:lpstr>
      <vt:lpstr>'Estado Situacion F GRU'!Área_de_impresión</vt:lpstr>
      <vt:lpstr>SYMDIC2025!Área_de_impresión</vt:lpstr>
      <vt:lpstr>SYMDIC2025!Títulos_a_imprimir</vt:lpstr>
      <vt:lpstr>'SYMMAR 2026'!Títulos_a_imprimir</vt:lpstr>
      <vt:lpstr>SYMMAR2025!Títulos_a_imprimir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2026-05-26T23:22:47Z</cp:lastPrinted>
  <dcterms:created xsi:type="dcterms:W3CDTF">2021-10-01T15:53:56Z</dcterms:created>
  <dcterms:modified xsi:type="dcterms:W3CDTF">2026-05-26T23:24:57Z</dcterms:modified>
</cp:coreProperties>
</file>