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6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drawings/drawing7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530" tabRatio="881" firstSheet="1" activeTab="6"/>
  </bookViews>
  <sheets>
    <sheet name="Estado Situacion F GRU" sheetId="10" r:id="rId1"/>
    <sheet name="Estado Situacion F CTA" sheetId="77" r:id="rId2"/>
    <sheet name="Estado de Resultados GRUPO" sheetId="11" r:id="rId3"/>
    <sheet name="Estado de ResultadosCTA" sheetId="78" r:id="rId4"/>
    <sheet name="SYMJUN2025" sheetId="84" r:id="rId5"/>
    <sheet name="SYMJUN2026" sheetId="85" r:id="rId6"/>
    <sheet name="SYMMAR2026" sheetId="86" r:id="rId7"/>
  </sheets>
  <definedNames>
    <definedName name="_xlnm._FilterDatabase" localSheetId="4" hidden="1">SYMJUN2025!$A$9:$F$554</definedName>
    <definedName name="_xlnm._FilterDatabase" localSheetId="5" hidden="1">SYMJUN2026!$A$9:$F$564</definedName>
    <definedName name="_xlnm._FilterDatabase" localSheetId="6" hidden="1">SYMMAR2026!$A$9:$F$559</definedName>
    <definedName name="Print_Area" localSheetId="2">'Estado de Resultados GRUPO'!$C$2:$L$58</definedName>
    <definedName name="Print_Area" localSheetId="3">'Estado de ResultadosCTA'!$A$1:$J$79</definedName>
    <definedName name="Print_Area" localSheetId="1">'Estado Situacion F CTA'!$B$1:$S$80</definedName>
    <definedName name="Print_Area" localSheetId="0">'Estado Situacion F GRU'!$B$1:$S$56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8" i="77" l="1"/>
  <c r="G18" i="77"/>
  <c r="E19" i="77"/>
  <c r="G19" i="77"/>
  <c r="E20" i="77"/>
  <c r="G20" i="77"/>
  <c r="G179" i="85"/>
  <c r="H176" i="84"/>
  <c r="E17" i="77" l="1"/>
  <c r="E10" i="10" s="1"/>
  <c r="G17" i="77"/>
  <c r="G10" i="10" s="1"/>
  <c r="G48" i="77" l="1"/>
  <c r="G47" i="77"/>
  <c r="G14" i="77"/>
  <c r="G13" i="77"/>
  <c r="G8" i="77"/>
  <c r="G12" i="77"/>
  <c r="P21" i="77"/>
  <c r="P17" i="77"/>
  <c r="P16" i="77"/>
  <c r="P15" i="77"/>
  <c r="P14" i="77"/>
  <c r="P13" i="77"/>
  <c r="P12" i="77"/>
  <c r="P11" i="77"/>
  <c r="N17" i="77"/>
  <c r="N16" i="77"/>
  <c r="N15" i="77"/>
  <c r="N14" i="77"/>
  <c r="N13" i="77"/>
  <c r="N12" i="77"/>
  <c r="N11" i="77"/>
  <c r="N24" i="77"/>
  <c r="P24" i="77" l="1"/>
  <c r="P20" i="77"/>
  <c r="P10" i="10" s="1"/>
  <c r="P10" i="77"/>
  <c r="P9" i="10" s="1"/>
  <c r="G55" i="78"/>
  <c r="G54" i="78"/>
  <c r="G40" i="78"/>
  <c r="G36" i="78"/>
  <c r="G30" i="78"/>
  <c r="G29" i="78"/>
  <c r="P57" i="77" l="1"/>
  <c r="P60" i="77"/>
  <c r="P61" i="77"/>
  <c r="P65" i="77"/>
  <c r="P66" i="77"/>
  <c r="G66" i="77"/>
  <c r="G65" i="77"/>
  <c r="G63" i="77"/>
  <c r="G62" i="77"/>
  <c r="G61" i="77"/>
  <c r="G60" i="77"/>
  <c r="G59" i="77"/>
  <c r="E56" i="78" l="1"/>
  <c r="E55" i="78"/>
  <c r="E54" i="78"/>
  <c r="E50" i="78"/>
  <c r="E49" i="78"/>
  <c r="E48" i="78"/>
  <c r="E47" i="78"/>
  <c r="E40" i="78"/>
  <c r="E39" i="78"/>
  <c r="E36" i="78"/>
  <c r="E33" i="78"/>
  <c r="E32" i="78"/>
  <c r="E31" i="78"/>
  <c r="E30" i="78"/>
  <c r="E29" i="78"/>
  <c r="E24" i="78"/>
  <c r="E26" i="78"/>
  <c r="E25" i="78"/>
  <c r="E23" i="78"/>
  <c r="E22" i="78"/>
  <c r="E21" i="78"/>
  <c r="E20" i="78"/>
  <c r="E19" i="78"/>
  <c r="E14" i="78"/>
  <c r="E13" i="78"/>
  <c r="E10" i="78"/>
  <c r="E7" i="78"/>
  <c r="N7" i="77" l="1"/>
  <c r="N43" i="77"/>
  <c r="I28" i="11"/>
  <c r="I25" i="11"/>
  <c r="I18" i="11"/>
  <c r="I17" i="11"/>
  <c r="I16" i="11"/>
  <c r="I15" i="11"/>
  <c r="I11" i="11"/>
  <c r="I10" i="11"/>
  <c r="I9" i="11"/>
  <c r="G28" i="11"/>
  <c r="G26" i="11"/>
  <c r="G25" i="11"/>
  <c r="G18" i="11"/>
  <c r="G17" i="11"/>
  <c r="G16" i="11"/>
  <c r="G15" i="11"/>
  <c r="G11" i="11"/>
  <c r="G10" i="11"/>
  <c r="G9" i="11"/>
  <c r="N21" i="77"/>
  <c r="E8" i="77"/>
  <c r="E7" i="77" s="1"/>
  <c r="F566" i="85"/>
  <c r="N28" i="77"/>
  <c r="N66" i="77"/>
  <c r="N65" i="77"/>
  <c r="N61" i="77"/>
  <c r="N60" i="77"/>
  <c r="N44" i="77"/>
  <c r="N32" i="77"/>
  <c r="N17" i="10" s="1"/>
  <c r="N30" i="77"/>
  <c r="N16" i="10" s="1"/>
  <c r="E65" i="77"/>
  <c r="E66" i="77"/>
  <c r="E63" i="77"/>
  <c r="E62" i="77"/>
  <c r="E61" i="77"/>
  <c r="E60" i="77"/>
  <c r="E59" i="77"/>
  <c r="E32" i="10"/>
  <c r="E48" i="77"/>
  <c r="E47" i="77"/>
  <c r="E43" i="77"/>
  <c r="E42" i="77"/>
  <c r="E41" i="77"/>
  <c r="E40" i="77"/>
  <c r="E39" i="77"/>
  <c r="E38" i="77"/>
  <c r="E37" i="77"/>
  <c r="E36" i="77"/>
  <c r="E35" i="77"/>
  <c r="E34" i="77"/>
  <c r="E33" i="77"/>
  <c r="E32" i="77"/>
  <c r="E31" i="77"/>
  <c r="E30" i="77"/>
  <c r="E29" i="77"/>
  <c r="E14" i="77"/>
  <c r="E13" i="77"/>
  <c r="E12" i="77"/>
  <c r="E8" i="10" l="1"/>
  <c r="N15" i="10"/>
  <c r="N27" i="77"/>
  <c r="N20" i="77"/>
  <c r="N10" i="10" s="1"/>
  <c r="E46" i="77"/>
  <c r="E16" i="10" s="1"/>
  <c r="E11" i="77"/>
  <c r="E9" i="10" s="1"/>
  <c r="E28" i="77"/>
  <c r="E15" i="10" s="1"/>
  <c r="N10" i="77"/>
  <c r="N9" i="10" s="1"/>
  <c r="G64" i="77"/>
  <c r="G34" i="10" s="1"/>
  <c r="G27" i="11"/>
  <c r="N59" i="77"/>
  <c r="N33" i="10" s="1"/>
  <c r="P56" i="77"/>
  <c r="P32" i="10" s="1"/>
  <c r="N56" i="77"/>
  <c r="N32" i="10" s="1"/>
  <c r="P32" i="77"/>
  <c r="P17" i="10" s="1"/>
  <c r="P30" i="77"/>
  <c r="P16" i="10" s="1"/>
  <c r="P28" i="77"/>
  <c r="G32" i="10"/>
  <c r="G7" i="77"/>
  <c r="P102" i="10"/>
  <c r="P101" i="10"/>
  <c r="P125" i="10"/>
  <c r="P124" i="10"/>
  <c r="P120" i="10"/>
  <c r="P119" i="10"/>
  <c r="P116" i="10"/>
  <c r="P100" i="10"/>
  <c r="P90" i="10"/>
  <c r="P79" i="10"/>
  <c r="P74" i="10"/>
  <c r="P73" i="10"/>
  <c r="P72" i="10"/>
  <c r="P71" i="10"/>
  <c r="P70" i="10"/>
  <c r="P69" i="10"/>
  <c r="P68" i="10"/>
  <c r="N125" i="10"/>
  <c r="N124" i="10"/>
  <c r="N120" i="10"/>
  <c r="N119" i="10"/>
  <c r="N116" i="10"/>
  <c r="N101" i="10"/>
  <c r="N100" i="10"/>
  <c r="N90" i="10"/>
  <c r="N79" i="10"/>
  <c r="N74" i="10"/>
  <c r="N73" i="10"/>
  <c r="N72" i="10"/>
  <c r="N71" i="10"/>
  <c r="N70" i="10"/>
  <c r="N69" i="10"/>
  <c r="N68" i="10"/>
  <c r="G125" i="10"/>
  <c r="G124" i="10"/>
  <c r="G122" i="10"/>
  <c r="G121" i="10"/>
  <c r="G120" i="10"/>
  <c r="G119" i="10"/>
  <c r="G118" i="10"/>
  <c r="G116" i="10"/>
  <c r="G105" i="10"/>
  <c r="G104" i="10"/>
  <c r="G100" i="10"/>
  <c r="G99" i="10"/>
  <c r="G98" i="10"/>
  <c r="G97" i="10"/>
  <c r="G96" i="10"/>
  <c r="G95" i="10"/>
  <c r="G94" i="10"/>
  <c r="G93" i="10"/>
  <c r="G92" i="10"/>
  <c r="G91" i="10"/>
  <c r="G90" i="10"/>
  <c r="G89" i="10"/>
  <c r="G88" i="10"/>
  <c r="G87" i="10"/>
  <c r="G86" i="10"/>
  <c r="G77" i="10"/>
  <c r="G76" i="10"/>
  <c r="G75" i="10"/>
  <c r="G74" i="10"/>
  <c r="G71" i="10"/>
  <c r="G70" i="10"/>
  <c r="G69" i="10"/>
  <c r="G65" i="10"/>
  <c r="E125" i="10"/>
  <c r="E124" i="10"/>
  <c r="E122" i="10"/>
  <c r="E121" i="10"/>
  <c r="E120" i="10"/>
  <c r="E119" i="10"/>
  <c r="E118" i="10"/>
  <c r="E116" i="10"/>
  <c r="E105" i="10"/>
  <c r="E104" i="10"/>
  <c r="E100" i="10"/>
  <c r="E99" i="10"/>
  <c r="E98" i="10"/>
  <c r="E97" i="10"/>
  <c r="E96" i="10"/>
  <c r="E95" i="10"/>
  <c r="E94" i="10"/>
  <c r="E93" i="10"/>
  <c r="E92" i="10"/>
  <c r="E91" i="10"/>
  <c r="E90" i="10"/>
  <c r="E89" i="10"/>
  <c r="E88" i="10"/>
  <c r="E87" i="10"/>
  <c r="E86" i="10"/>
  <c r="E77" i="10"/>
  <c r="E76" i="10"/>
  <c r="E75" i="10"/>
  <c r="E74" i="10"/>
  <c r="E71" i="10"/>
  <c r="E70" i="10"/>
  <c r="E69" i="10"/>
  <c r="E65" i="10"/>
  <c r="N6" i="77" l="1"/>
  <c r="N37" i="77" s="1"/>
  <c r="E6" i="77"/>
  <c r="G8" i="10"/>
  <c r="P27" i="77"/>
  <c r="P15" i="10"/>
  <c r="E27" i="77"/>
  <c r="N64" i="77"/>
  <c r="G46" i="77"/>
  <c r="G16" i="10" s="1"/>
  <c r="E58" i="77"/>
  <c r="E33" i="10" s="1"/>
  <c r="E64" i="77"/>
  <c r="E34" i="10" s="1"/>
  <c r="G28" i="77"/>
  <c r="G15" i="10" s="1"/>
  <c r="P64" i="77"/>
  <c r="P34" i="10" s="1"/>
  <c r="G11" i="77"/>
  <c r="G9" i="10" s="1"/>
  <c r="G58" i="77"/>
  <c r="P59" i="77"/>
  <c r="P33" i="10" s="1"/>
  <c r="G6" i="77" l="1"/>
  <c r="G54" i="77"/>
  <c r="G33" i="10"/>
  <c r="N54" i="77"/>
  <c r="N34" i="10"/>
  <c r="E51" i="77"/>
  <c r="G27" i="77"/>
  <c r="E54" i="77"/>
  <c r="P54" i="77"/>
  <c r="I8" i="11"/>
  <c r="G8" i="11"/>
  <c r="G14" i="11"/>
  <c r="G21" i="11" l="1"/>
  <c r="E53" i="78"/>
  <c r="G46" i="78"/>
  <c r="G45" i="78" s="1"/>
  <c r="G38" i="78"/>
  <c r="G35" i="78"/>
  <c r="E35" i="78"/>
  <c r="I31" i="78"/>
  <c r="G28" i="78"/>
  <c r="I26" i="78"/>
  <c r="I25" i="78"/>
  <c r="I22" i="78"/>
  <c r="G9" i="78"/>
  <c r="E9" i="78"/>
  <c r="G6" i="78"/>
  <c r="E6" i="78"/>
  <c r="I53" i="78"/>
  <c r="I34" i="78"/>
  <c r="I44" i="77"/>
  <c r="R40" i="77"/>
  <c r="R35" i="77"/>
  <c r="R30" i="77"/>
  <c r="R21" i="77"/>
  <c r="I20" i="77"/>
  <c r="R14" i="77"/>
  <c r="I17" i="77"/>
  <c r="R13" i="77"/>
  <c r="I12" i="77"/>
  <c r="I9" i="77"/>
  <c r="P7" i="77"/>
  <c r="N64" i="10"/>
  <c r="N78" i="10"/>
  <c r="P8" i="10" l="1"/>
  <c r="P6" i="77"/>
  <c r="P37" i="77" s="1"/>
  <c r="E12" i="78"/>
  <c r="E5" i="78" s="1"/>
  <c r="E73" i="10"/>
  <c r="E46" i="78"/>
  <c r="E45" i="78" s="1"/>
  <c r="E59" i="78" s="1"/>
  <c r="E28" i="78"/>
  <c r="I28" i="78" s="1"/>
  <c r="R12" i="77"/>
  <c r="I19" i="78"/>
  <c r="G12" i="78"/>
  <c r="G5" i="78" s="1"/>
  <c r="G18" i="78"/>
  <c r="I32" i="77"/>
  <c r="R29" i="77"/>
  <c r="I21" i="78"/>
  <c r="I33" i="77"/>
  <c r="I56" i="77"/>
  <c r="I23" i="78"/>
  <c r="I32" i="78"/>
  <c r="G53" i="78"/>
  <c r="I52" i="78" s="1"/>
  <c r="R61" i="77"/>
  <c r="I64" i="77"/>
  <c r="I38" i="78"/>
  <c r="R63" i="77"/>
  <c r="I14" i="78"/>
  <c r="E38" i="78"/>
  <c r="E18" i="78"/>
  <c r="I13" i="78"/>
  <c r="I10" i="78"/>
  <c r="I7" i="78"/>
  <c r="I9" i="78"/>
  <c r="I6" i="78"/>
  <c r="I60" i="77"/>
  <c r="I29" i="77"/>
  <c r="I41" i="77"/>
  <c r="I58" i="77"/>
  <c r="I38" i="77"/>
  <c r="R11" i="77"/>
  <c r="I37" i="77"/>
  <c r="I28" i="77"/>
  <c r="I14" i="77"/>
  <c r="I40" i="77"/>
  <c r="R38" i="77"/>
  <c r="R10" i="77"/>
  <c r="I46" i="77"/>
  <c r="I8" i="77"/>
  <c r="I30" i="77"/>
  <c r="I36" i="77"/>
  <c r="I59" i="77"/>
  <c r="R56" i="77"/>
  <c r="R20" i="77"/>
  <c r="R58" i="77"/>
  <c r="I39" i="77"/>
  <c r="R59" i="77"/>
  <c r="I34" i="77"/>
  <c r="I45" i="77"/>
  <c r="I13" i="77"/>
  <c r="I35" i="77"/>
  <c r="R55" i="77"/>
  <c r="I63" i="77"/>
  <c r="I7" i="77"/>
  <c r="R17" i="77"/>
  <c r="R37" i="77"/>
  <c r="R9" i="77"/>
  <c r="N67" i="10"/>
  <c r="N63" i="10" s="1"/>
  <c r="G64" i="10"/>
  <c r="E64" i="10"/>
  <c r="G59" i="78" l="1"/>
  <c r="E17" i="78"/>
  <c r="E42" i="78" s="1"/>
  <c r="I61" i="77"/>
  <c r="I18" i="78"/>
  <c r="I12" i="78"/>
  <c r="G17" i="78"/>
  <c r="G42" i="78" s="1"/>
  <c r="I5" i="78"/>
  <c r="I11" i="77"/>
  <c r="I43" i="77"/>
  <c r="R8" i="77"/>
  <c r="G51" i="77"/>
  <c r="R57" i="77"/>
  <c r="R60" i="77"/>
  <c r="I15" i="77"/>
  <c r="I55" i="77"/>
  <c r="R28" i="77"/>
  <c r="I57" i="77"/>
  <c r="E123" i="10"/>
  <c r="G62" i="78" l="1"/>
  <c r="R6" i="77"/>
  <c r="I6" i="77"/>
  <c r="I17" i="78"/>
  <c r="R53" i="77"/>
  <c r="I41" i="78"/>
  <c r="E62" i="78"/>
  <c r="I53" i="77"/>
  <c r="I23" i="77"/>
  <c r="P42" i="77" l="1"/>
  <c r="I61" i="78"/>
  <c r="R32" i="77"/>
  <c r="I50" i="77"/>
  <c r="P47" i="77" l="1"/>
  <c r="P51" i="77" s="1"/>
  <c r="P23" i="10"/>
  <c r="P78" i="10"/>
  <c r="R78" i="10"/>
  <c r="I77" i="10"/>
  <c r="N115" i="10"/>
  <c r="N118" i="10"/>
  <c r="E117" i="10"/>
  <c r="E115" i="10"/>
  <c r="R77" i="10" l="1"/>
  <c r="E68" i="10" l="1"/>
  <c r="E63" i="10" s="1"/>
  <c r="P60" i="10" l="1"/>
  <c r="N60" i="10"/>
  <c r="G73" i="10" l="1"/>
  <c r="E103" i="10"/>
  <c r="E85" i="10" l="1"/>
  <c r="E84" i="10" s="1"/>
  <c r="E60" i="10" l="1"/>
  <c r="G60" i="10"/>
  <c r="P123" i="10" l="1"/>
  <c r="P118" i="10"/>
  <c r="P115" i="10"/>
  <c r="P87" i="10"/>
  <c r="P85" i="10"/>
  <c r="P67" i="10"/>
  <c r="P64" i="10"/>
  <c r="G123" i="10"/>
  <c r="G117" i="10"/>
  <c r="G115" i="10"/>
  <c r="G103" i="10"/>
  <c r="G85" i="10"/>
  <c r="G68" i="10"/>
  <c r="G63" i="10" s="1"/>
  <c r="P63" i="10" l="1"/>
  <c r="G84" i="10"/>
  <c r="P113" i="10"/>
  <c r="G113" i="10"/>
  <c r="G109" i="10" l="1"/>
  <c r="N85" i="10" l="1"/>
  <c r="I103" i="10" l="1"/>
  <c r="E109" i="10" l="1"/>
  <c r="I27" i="11" l="1"/>
  <c r="I14" i="11"/>
  <c r="I123" i="10"/>
  <c r="R122" i="10"/>
  <c r="I122" i="10"/>
  <c r="R120" i="10"/>
  <c r="N123" i="10"/>
  <c r="N113" i="10" s="1"/>
  <c r="I119" i="10"/>
  <c r="R118" i="10"/>
  <c r="I118" i="10"/>
  <c r="R117" i="10"/>
  <c r="I117" i="10"/>
  <c r="R115" i="10"/>
  <c r="I115" i="10"/>
  <c r="I102" i="10"/>
  <c r="I101" i="10"/>
  <c r="I98" i="10"/>
  <c r="R97" i="10"/>
  <c r="I97" i="10"/>
  <c r="I96" i="10"/>
  <c r="R95" i="10"/>
  <c r="I95" i="10"/>
  <c r="R94" i="10"/>
  <c r="I94" i="10"/>
  <c r="I93" i="10"/>
  <c r="I92" i="10"/>
  <c r="I91" i="10"/>
  <c r="I90" i="10"/>
  <c r="I89" i="10"/>
  <c r="R87" i="10"/>
  <c r="N87" i="10"/>
  <c r="I87" i="10"/>
  <c r="R86" i="10"/>
  <c r="I86" i="10"/>
  <c r="I85" i="10"/>
  <c r="I74" i="10"/>
  <c r="R71" i="10"/>
  <c r="I71" i="10"/>
  <c r="R70" i="10"/>
  <c r="I70" i="10"/>
  <c r="R69" i="10"/>
  <c r="I69" i="10"/>
  <c r="R68" i="10"/>
  <c r="R67" i="10"/>
  <c r="R66" i="10"/>
  <c r="I66" i="10"/>
  <c r="I65" i="10"/>
  <c r="E7" i="10"/>
  <c r="G31" i="10" l="1"/>
  <c r="P7" i="10"/>
  <c r="G14" i="10"/>
  <c r="K18" i="11"/>
  <c r="N8" i="10"/>
  <c r="N7" i="10" s="1"/>
  <c r="E113" i="10"/>
  <c r="I10" i="10"/>
  <c r="R119" i="10"/>
  <c r="I120" i="10"/>
  <c r="R32" i="10"/>
  <c r="I100" i="10"/>
  <c r="R116" i="10"/>
  <c r="I32" i="10"/>
  <c r="K10" i="11"/>
  <c r="R8" i="10"/>
  <c r="R65" i="10"/>
  <c r="I68" i="10"/>
  <c r="E14" i="10"/>
  <c r="I64" i="10"/>
  <c r="I72" i="10"/>
  <c r="R9" i="10"/>
  <c r="I33" i="10"/>
  <c r="R74" i="10"/>
  <c r="R114" i="10"/>
  <c r="I116" i="10"/>
  <c r="K11" i="11"/>
  <c r="K28" i="11"/>
  <c r="G24" i="11"/>
  <c r="G7" i="10"/>
  <c r="I114" i="10"/>
  <c r="G27" i="10" l="1"/>
  <c r="R7" i="10"/>
  <c r="I24" i="11"/>
  <c r="I31" i="11" s="1"/>
  <c r="I17" i="10"/>
  <c r="I14" i="10"/>
  <c r="I112" i="10"/>
  <c r="I31" i="10"/>
  <c r="I30" i="10" s="1"/>
  <c r="I16" i="10"/>
  <c r="E31" i="10"/>
  <c r="I9" i="10"/>
  <c r="I7" i="10"/>
  <c r="K15" i="11"/>
  <c r="I21" i="11"/>
  <c r="K9" i="11"/>
  <c r="R112" i="10"/>
  <c r="R63" i="10"/>
  <c r="K27" i="11"/>
  <c r="R31" i="10"/>
  <c r="I8" i="10"/>
  <c r="P31" i="10"/>
  <c r="R33" i="10"/>
  <c r="N31" i="10"/>
  <c r="I63" i="10"/>
  <c r="K16" i="11"/>
  <c r="I80" i="10"/>
  <c r="G31" i="11" l="1"/>
  <c r="G35" i="11" s="1"/>
  <c r="N45" i="77" s="1"/>
  <c r="P99" i="10"/>
  <c r="I35" i="11"/>
  <c r="K8" i="11"/>
  <c r="E27" i="10"/>
  <c r="R30" i="10"/>
  <c r="I108" i="10"/>
  <c r="K14" i="11"/>
  <c r="N102" i="10" l="1"/>
  <c r="R96" i="10" s="1"/>
  <c r="N42" i="77"/>
  <c r="N23" i="10" s="1"/>
  <c r="P24" i="10"/>
  <c r="P104" i="10"/>
  <c r="I23" i="10"/>
  <c r="K35" i="11"/>
  <c r="K21" i="11"/>
  <c r="N99" i="10" l="1"/>
  <c r="R39" i="77"/>
  <c r="N47" i="77"/>
  <c r="N51" i="77" s="1"/>
  <c r="R36" i="77"/>
  <c r="R93" i="10" l="1"/>
  <c r="N104" i="10"/>
  <c r="R21" i="10"/>
  <c r="N24" i="10"/>
  <c r="R92" i="10"/>
  <c r="R50" i="77" l="1"/>
  <c r="R19" i="10"/>
  <c r="P89" i="10"/>
  <c r="P14" i="10" s="1"/>
  <c r="P19" i="10" s="1"/>
  <c r="P27" i="10" s="1"/>
  <c r="N89" i="10"/>
  <c r="R85" i="10" l="1"/>
  <c r="P84" i="10"/>
  <c r="P94" i="10" s="1"/>
  <c r="P109" i="10" s="1"/>
  <c r="N84" i="10"/>
  <c r="N94" i="10" s="1"/>
  <c r="N109" i="10" s="1"/>
  <c r="N14" i="10"/>
  <c r="N19" i="10" s="1"/>
  <c r="N27" i="10" s="1"/>
  <c r="R89" i="10" l="1"/>
  <c r="R14" i="10"/>
  <c r="R108" i="10" l="1"/>
  <c r="R11" i="10"/>
  <c r="R16" i="10" l="1"/>
  <c r="R23" i="10" l="1"/>
</calcChain>
</file>

<file path=xl/sharedStrings.xml><?xml version="1.0" encoding="utf-8"?>
<sst xmlns="http://schemas.openxmlformats.org/spreadsheetml/2006/main" count="2208" uniqueCount="483">
  <si>
    <t>Informacion_1</t>
  </si>
  <si>
    <t>Informacion_2</t>
  </si>
  <si>
    <t>Codigo PCI</t>
  </si>
  <si>
    <t>01-01-01</t>
  </si>
  <si>
    <t>Descripcion PCI</t>
  </si>
  <si>
    <t>Fecha</t>
  </si>
  <si>
    <t>Fecha Inicial Periodo Inicial</t>
  </si>
  <si>
    <t>Fecha Final Periodo Final</t>
  </si>
  <si>
    <t>Codigo</t>
  </si>
  <si>
    <t>Descripcion</t>
  </si>
  <si>
    <t>Saldo Inicial</t>
  </si>
  <si>
    <t>Movimientos Debito</t>
  </si>
  <si>
    <t>Movimientos Credito</t>
  </si>
  <si>
    <t>Saldo Final</t>
  </si>
  <si>
    <t>ACTIVOS</t>
  </si>
  <si>
    <t>EFECTIVO Y EQUIVALENTES AL EFECTIVO</t>
  </si>
  <si>
    <t>Cuenta corriente</t>
  </si>
  <si>
    <t>DEPÓSITOS EN INSTITUCIONES FINANCIERAS</t>
  </si>
  <si>
    <t>CUENTAS POR COBRAR</t>
  </si>
  <si>
    <t>CONTRIBUCIONES TASAS E INGRESOS NO TRIBUTARIOS</t>
  </si>
  <si>
    <t>Tasas</t>
  </si>
  <si>
    <t>TRANSFERENCIAS POR COBRAR</t>
  </si>
  <si>
    <t>Otras transferencias</t>
  </si>
  <si>
    <t>OTRAS CUENTAS POR COBRAR</t>
  </si>
  <si>
    <t>Indemnizaciones</t>
  </si>
  <si>
    <t>Pago por cuenta de terceros</t>
  </si>
  <si>
    <t>Recursos de acreedores reintegrados a tesorerías</t>
  </si>
  <si>
    <t>Arrendamiento operativo</t>
  </si>
  <si>
    <t>Otras cuentas por cobrar</t>
  </si>
  <si>
    <t>PROPIEDADES, PLANTA Y EQUIPO</t>
  </si>
  <si>
    <t>TERRENOS</t>
  </si>
  <si>
    <t>Urbanos</t>
  </si>
  <si>
    <t>BIENES MUEBLES EN BODEGA</t>
  </si>
  <si>
    <t>Maquinaria y equipo</t>
  </si>
  <si>
    <t>Herramientas y accesorios</t>
  </si>
  <si>
    <t>Equipo de centros de control</t>
  </si>
  <si>
    <t>Equipo médico y científico</t>
  </si>
  <si>
    <t>Equipo de servicio ambulatorio</t>
  </si>
  <si>
    <t>Muebles, enseres y equipo de oficina</t>
  </si>
  <si>
    <t>Muebles y enseres</t>
  </si>
  <si>
    <t>Equipo y máquina de oficina</t>
  </si>
  <si>
    <t>Equipos de comunicación y computación</t>
  </si>
  <si>
    <t>Equipo de comunicación</t>
  </si>
  <si>
    <t>Equipo de computación</t>
  </si>
  <si>
    <t>Satélites y antenas</t>
  </si>
  <si>
    <t>Otros equipos de comunicación y computación</t>
  </si>
  <si>
    <t>Equipos de transporte, tracción y elevación</t>
  </si>
  <si>
    <t>Terrestre</t>
  </si>
  <si>
    <t>PROPIEDADES, PLANTA Y EQUIPO NO EXPLOTADOS</t>
  </si>
  <si>
    <t>Plantas, ductos y túneles</t>
  </si>
  <si>
    <t>Plantas de generación</t>
  </si>
  <si>
    <t>Muebles, enseres y equipo de oficina de propiedad de terceros</t>
  </si>
  <si>
    <t>Equipos de comedor, cocina, despensa y hotelería</t>
  </si>
  <si>
    <t>Equipo de restaurante y cafetería</t>
  </si>
  <si>
    <t>EDIFICACIONES</t>
  </si>
  <si>
    <t>Edificios y casas</t>
  </si>
  <si>
    <t>PLANTAS, DUCTOS Y TÚNELES</t>
  </si>
  <si>
    <t>REDES, LÍNEAS Y CABLES</t>
  </si>
  <si>
    <t>Redes, líneas y cables de propiedad de terceros</t>
  </si>
  <si>
    <t>MAQUINARIA Y EQUIPO</t>
  </si>
  <si>
    <t>EQUIPO MÉDICO Y CIENTÍFICO</t>
  </si>
  <si>
    <t>MUEBLES, ENSERES Y EQUIPO DE OFICINA</t>
  </si>
  <si>
    <t>EQUIPOS DE COMUNICACIÓN Y COMPUTACIÓN</t>
  </si>
  <si>
    <t>EQUIPOS DE TRANSPORTE, TRACCIÓN Y ELEVACIÓN</t>
  </si>
  <si>
    <t>De elevación</t>
  </si>
  <si>
    <t>EQUIPOS DE COMEDOR, COCINA, DESPENSA Y HOTELERÍA</t>
  </si>
  <si>
    <t>Equipos de comedor, cocina, despensa y hotelería de propiedad de terceros</t>
  </si>
  <si>
    <t>BIENES DE ARTE Y CULTURA</t>
  </si>
  <si>
    <t>Obras de arte</t>
  </si>
  <si>
    <t>DEPRECIACIÓN ACUMULADA DE PROPIEDADES, PLANTA Y EQUIPO (CR)</t>
  </si>
  <si>
    <t>Edificaciones</t>
  </si>
  <si>
    <t>Redes, líneas y cables</t>
  </si>
  <si>
    <t>Bienes de arte y cultura</t>
  </si>
  <si>
    <t>Bienes muebles en bodega</t>
  </si>
  <si>
    <t>Maquinaria y equipo - herramientas y accesorios</t>
  </si>
  <si>
    <t>Maquinaria y equipo - equipo de centros de control</t>
  </si>
  <si>
    <t>Muebles, enseres y equipo de oficina - muebles y enseres</t>
  </si>
  <si>
    <t>Muebles, enseres y equipo de oficina - equipo y máquina de oficina</t>
  </si>
  <si>
    <t>Equipos de comunicación y computación - equipo de comunicación</t>
  </si>
  <si>
    <t>Equipos de comunicación y computación - equipo de computación</t>
  </si>
  <si>
    <t>Propiedades, planta y equipo no explotados</t>
  </si>
  <si>
    <t>Plantas, ductos y túneles - plantas de generación</t>
  </si>
  <si>
    <t>Equipo de transporte, tracción y elevación - terrestre</t>
  </si>
  <si>
    <t>OTROS ACTIVOS</t>
  </si>
  <si>
    <t>BIENES Y SERVICIOS PAGADOS POR ANTICIPADO</t>
  </si>
  <si>
    <t>Otros bienes y servicios pagados por anticipado</t>
  </si>
  <si>
    <t>RECURSOS ENTREGADOS EN ADMINISTRACIÓN</t>
  </si>
  <si>
    <t>En administración</t>
  </si>
  <si>
    <t>ACTIVOS INTANGIBLES</t>
  </si>
  <si>
    <t>Licencias</t>
  </si>
  <si>
    <t>AMORTIZACIÓN ACUMULADA DE ACTIVOS INTANGIBLES (CR)</t>
  </si>
  <si>
    <t>PASIVOS</t>
  </si>
  <si>
    <t>PRÉSTAMOS POR PAGAR</t>
  </si>
  <si>
    <t>FINANCIAMIENTO INTERNO DE LARGO PLAZO</t>
  </si>
  <si>
    <t>Préstamos del gobierno general</t>
  </si>
  <si>
    <t>Préstamos del gobierno general - capital</t>
  </si>
  <si>
    <t>CUENTAS POR PAGAR</t>
  </si>
  <si>
    <t>ADQUISICION DE BIENES Y SERVICIOS NACIONALES</t>
  </si>
  <si>
    <t>Bienes y servicios</t>
  </si>
  <si>
    <t>Proyectos de inversion</t>
  </si>
  <si>
    <t>Proyectos de inversión</t>
  </si>
  <si>
    <t>TRANSFERENCIAS POR PAGAR</t>
  </si>
  <si>
    <t>RECURSOS A FAVOR DE TERCEROS</t>
  </si>
  <si>
    <t>Cobro cartera de terceros</t>
  </si>
  <si>
    <t>Contribución contrato de obra pública</t>
  </si>
  <si>
    <t>Recaudos por clasificar</t>
  </si>
  <si>
    <t>Estampillas</t>
  </si>
  <si>
    <t>Retencion estampilla pro unal y otras universidades estatales</t>
  </si>
  <si>
    <t>DESCUENTOS DE NOMINA</t>
  </si>
  <si>
    <t>Aportes a fondos pensionales</t>
  </si>
  <si>
    <t>Aportes a seguridad social en salud</t>
  </si>
  <si>
    <t>Sindicatos</t>
  </si>
  <si>
    <t>Libranzas</t>
  </si>
  <si>
    <t>Contratos de medicina prepagada</t>
  </si>
  <si>
    <t>Embargos judiciales</t>
  </si>
  <si>
    <t>Cuentas de ahorro para el fomento de la construcción (afc)</t>
  </si>
  <si>
    <t>Otros descuentos de nómina</t>
  </si>
  <si>
    <t>RETENCIÓN EN LA FUENTE E IMPUESTO DE TIMBRE</t>
  </si>
  <si>
    <t>Honorarios</t>
  </si>
  <si>
    <t>Retenido</t>
  </si>
  <si>
    <t>Pagado (db)</t>
  </si>
  <si>
    <t>Comisiones</t>
  </si>
  <si>
    <t>Servicios</t>
  </si>
  <si>
    <t>Arrendamientos</t>
  </si>
  <si>
    <t>Compras</t>
  </si>
  <si>
    <t>Rentas de trabajo</t>
  </si>
  <si>
    <t>Impuesto a las ventas retenido.</t>
  </si>
  <si>
    <t>Retenido - a responsables del regimen común</t>
  </si>
  <si>
    <t>Pagado - a responsables del regimen común (db)</t>
  </si>
  <si>
    <t>Contratos de construcción</t>
  </si>
  <si>
    <t>Retención de impuesto de industria y comercio por compras</t>
  </si>
  <si>
    <t>IMPUESTOS, CONTRIBUCIONES Y TASAS</t>
  </si>
  <si>
    <t>Impuesto predial unificado</t>
  </si>
  <si>
    <t>Impuesto sobre vehículos automotores</t>
  </si>
  <si>
    <t>CRÉDITOS JUDICIALES</t>
  </si>
  <si>
    <t>Sentencias</t>
  </si>
  <si>
    <t>OTRAS CUENTAS POR PAGAR</t>
  </si>
  <si>
    <t>Suscripción de acciones o participaciones</t>
  </si>
  <si>
    <t>Aportes, contribuciones y cuotas a organismos internacionales</t>
  </si>
  <si>
    <t>Viáticos y gastos de viaje</t>
  </si>
  <si>
    <t>Cheques no cobrados o por reclamar</t>
  </si>
  <si>
    <t>Aportes a escuelas industriales, institutos técnicos y esap</t>
  </si>
  <si>
    <t>Aportes a escuelas industriales e institutos técnicos</t>
  </si>
  <si>
    <t>Aportes a la esap</t>
  </si>
  <si>
    <t>Saldos a favor de beneficiarios</t>
  </si>
  <si>
    <t>Aportes al icbf y sena</t>
  </si>
  <si>
    <t>Aportes al icbf</t>
  </si>
  <si>
    <t>Aportes al sena</t>
  </si>
  <si>
    <t>Servicios públicos</t>
  </si>
  <si>
    <t>Otras cuentas por pagar</t>
  </si>
  <si>
    <t>BENEFICIOS A LOS EMPLEADOS</t>
  </si>
  <si>
    <t>BENEFICIOS A LOS EMPLEADOS A CORTO PLAZO</t>
  </si>
  <si>
    <t>Nómina por pagar</t>
  </si>
  <si>
    <t>Cesantías</t>
  </si>
  <si>
    <t>Vacaciones</t>
  </si>
  <si>
    <t>Prima de vacaciones</t>
  </si>
  <si>
    <t>Prima de servicios</t>
  </si>
  <si>
    <t>Prima de navidad</t>
  </si>
  <si>
    <t>Bonificaciones</t>
  </si>
  <si>
    <t>Bonificación especial de recreación</t>
  </si>
  <si>
    <t>Otras primas</t>
  </si>
  <si>
    <t>Aportes a riesgos laborales</t>
  </si>
  <si>
    <t>Capacitación, bienestar social y estímulos</t>
  </si>
  <si>
    <t>Aportes a fondos pensionales - empleador</t>
  </si>
  <si>
    <t>Aportes a seguridad social en salud - empleador</t>
  </si>
  <si>
    <t>Aportes a cajas de compensación familiar</t>
  </si>
  <si>
    <t>Incapacidades</t>
  </si>
  <si>
    <t>BENEFICIOS A LOS EMPLEADOS A LARGO PLAZO</t>
  </si>
  <si>
    <t>PROVISIONES</t>
  </si>
  <si>
    <t>LITIGIOS Y DEMANDAS</t>
  </si>
  <si>
    <t>Administrativas</t>
  </si>
  <si>
    <t>PATRIMONIO</t>
  </si>
  <si>
    <t>PATRIMONIO DE LAS ENTIDADES DE GOBIERNO</t>
  </si>
  <si>
    <t>CAPITAL FISCAL</t>
  </si>
  <si>
    <t>Capital fiscal</t>
  </si>
  <si>
    <t>Capital fiscal nación</t>
  </si>
  <si>
    <t>RESULTADOS DE EJERCICIOS ANTERIORES</t>
  </si>
  <si>
    <t>Utilidad o excedentes acumulados</t>
  </si>
  <si>
    <t>Corrección de errores de un periodo contable anterior</t>
  </si>
  <si>
    <t>Pérdidas o déficits acumulados</t>
  </si>
  <si>
    <t>RESULTADO DEL EJERCICIO</t>
  </si>
  <si>
    <t>Utilidad o excedente del ejercicio</t>
  </si>
  <si>
    <t>Utilidad o excédete del ejercicio</t>
  </si>
  <si>
    <t>Propiedades, planta y equipo</t>
  </si>
  <si>
    <t>Otros activos</t>
  </si>
  <si>
    <t>INGRESOS</t>
  </si>
  <si>
    <t>INGRESOS FISCALES</t>
  </si>
  <si>
    <t>TRANSFERENCIAS Y SUBVENCIONES</t>
  </si>
  <si>
    <t>OTRAS TRANSFERENCIAS</t>
  </si>
  <si>
    <t>OPERACIONES INTERISTITUCIONALES</t>
  </si>
  <si>
    <t>FONDOS RECIBIDOS</t>
  </si>
  <si>
    <t>Funcionamiento</t>
  </si>
  <si>
    <t>Inversión</t>
  </si>
  <si>
    <t>OPERACIONES SIN FLUJO DE EFECTIVO</t>
  </si>
  <si>
    <t>Cruce de cuentas</t>
  </si>
  <si>
    <t>OTROS INGRESOS</t>
  </si>
  <si>
    <t>INGRESOS DIVERSOS</t>
  </si>
  <si>
    <t>Arrendamientos operativos</t>
  </si>
  <si>
    <t>Otros ingresos diversos</t>
  </si>
  <si>
    <t>Ajuste de valores al mil</t>
  </si>
  <si>
    <t>GASTOS</t>
  </si>
  <si>
    <t>DE ADMINISTRACIÓN Y OPERACIÓN</t>
  </si>
  <si>
    <t>SUELDOS Y SALARIOS</t>
  </si>
  <si>
    <t>Sueldos</t>
  </si>
  <si>
    <t>Horas extras y festivos</t>
  </si>
  <si>
    <t>Gastos de representación</t>
  </si>
  <si>
    <t>Prima técnica</t>
  </si>
  <si>
    <t>Bonificaciones - corto plazo</t>
  </si>
  <si>
    <t>Bonificación por servicios prestados</t>
  </si>
  <si>
    <t>CONTRIBUCIONES EFECTIVAS</t>
  </si>
  <si>
    <t>Cotizaciones a seguridad social en salud</t>
  </si>
  <si>
    <t>Cotizaciones a riesgos laborales</t>
  </si>
  <si>
    <t>Cotizaciones a entidades administradoras del régimen de prima media</t>
  </si>
  <si>
    <t>Cotizaciones a entidades administradoras del régimen de ahorro individual</t>
  </si>
  <si>
    <t>APORTES SOBRE LA NÓMINA</t>
  </si>
  <si>
    <t>PRESTACIONES SOCIALES</t>
  </si>
  <si>
    <t>Prima de gestión</t>
  </si>
  <si>
    <t>Prima especial de servicios</t>
  </si>
  <si>
    <t>Prima mensual</t>
  </si>
  <si>
    <t>GENERALES</t>
  </si>
  <si>
    <t>DETERIORO, DEPRECIACIONES, AMORTIZACIONES Y PROVISIONES</t>
  </si>
  <si>
    <t>DEPRECIACIÓN DE PROPIEDADES, PLANTA Y EQUIPO</t>
  </si>
  <si>
    <t>AMORTIZACIÓN DE ACTIVOS INTANGIBLES</t>
  </si>
  <si>
    <t>OPERACIONES DE ENLACE</t>
  </si>
  <si>
    <t>Recaudos</t>
  </si>
  <si>
    <t>OTROS GASTOS</t>
  </si>
  <si>
    <t>GASTOS DIVERSOS</t>
  </si>
  <si>
    <t>Otros gastos diversos</t>
  </si>
  <si>
    <t>CUENTAS DE ORDEN DEUDORAS</t>
  </si>
  <si>
    <t>LITIGIOS Y MECANISMOS ALTERNATIVOS DE SOLUCIÓN DE CONFLICTOS</t>
  </si>
  <si>
    <t>DEUDORAS DE CONTROL</t>
  </si>
  <si>
    <t>BIENES Y DERECHOS RETIRADOS</t>
  </si>
  <si>
    <t>BIENES ENTREGADOS A TERCEROS</t>
  </si>
  <si>
    <t>RESPONSABILIDADES EN PROCESO</t>
  </si>
  <si>
    <t>Internas</t>
  </si>
  <si>
    <t>DEUDORAS POR CONTRA (CR)</t>
  </si>
  <si>
    <t>Litigios y mecanismos alternativos de solución de conflictos</t>
  </si>
  <si>
    <t>DEUDORAS DE CONTROL POR CONTRA (CR)</t>
  </si>
  <si>
    <t>Bienes y derechos retirados</t>
  </si>
  <si>
    <t>Bienes entregados a terceros</t>
  </si>
  <si>
    <t>Responsabilidades en proceso</t>
  </si>
  <si>
    <t>CUENTAS DE ORDEN ACREEDORAS</t>
  </si>
  <si>
    <t>PASIVOS CONTINGENTES</t>
  </si>
  <si>
    <t>Administrativos</t>
  </si>
  <si>
    <t>ACREEDORAS DE CONTROL</t>
  </si>
  <si>
    <t>RECURSOS ADMINISTRADOS EN NOMBRE DE TERCEROS</t>
  </si>
  <si>
    <t>Bienes</t>
  </si>
  <si>
    <t>OTRAS CUENTAS ACREEDORAS DE CONTROL</t>
  </si>
  <si>
    <t>Otras cuentas acreedoras de control</t>
  </si>
  <si>
    <t>ACREEDORAS POR CONTRA (DB)</t>
  </si>
  <si>
    <t>PASIVOS CONTINGENTES POR CONTRA (DB)</t>
  </si>
  <si>
    <t>ACREEDORAS DE CONTROL POR CONTRA (DB)</t>
  </si>
  <si>
    <t>Recursos administrados en nombre de terceros</t>
  </si>
  <si>
    <t>Otras cuentas acreedoras de control por el contra</t>
  </si>
  <si>
    <t>TOTALES --&gt;</t>
  </si>
  <si>
    <t>SENADO DE LA REPUBLICA</t>
  </si>
  <si>
    <t>Nota</t>
  </si>
  <si>
    <t>Período</t>
  </si>
  <si>
    <t>VARIACION ABSOLUTA</t>
  </si>
  <si>
    <t>COD</t>
  </si>
  <si>
    <t>ACTIVO</t>
  </si>
  <si>
    <t>PASIVO</t>
  </si>
  <si>
    <t xml:space="preserve"> CORRIENTE</t>
  </si>
  <si>
    <t xml:space="preserve"> CORRIENTE </t>
  </si>
  <si>
    <t>Efectivo y Equivalenete al Efectivo</t>
  </si>
  <si>
    <t>(5)</t>
  </si>
  <si>
    <t>Préstamos Por Pagar</t>
  </si>
  <si>
    <t>(21)</t>
  </si>
  <si>
    <t>Cuentas por Cobrar</t>
  </si>
  <si>
    <t>(7)</t>
  </si>
  <si>
    <t>Cuentas Por Pagar</t>
  </si>
  <si>
    <t>(14)</t>
  </si>
  <si>
    <t>Beneficios a Empleados</t>
  </si>
  <si>
    <t>(22)</t>
  </si>
  <si>
    <t xml:space="preserve"> NO CORRIENTE </t>
  </si>
  <si>
    <t xml:space="preserve"> NO CORRIENTE</t>
  </si>
  <si>
    <t>Provisiones</t>
  </si>
  <si>
    <t>(23)</t>
  </si>
  <si>
    <t>Propiedades Planta y Equipo</t>
  </si>
  <si>
    <t>Otros Activos</t>
  </si>
  <si>
    <t xml:space="preserve">TOTAL PASIVO </t>
  </si>
  <si>
    <t xml:space="preserve">PATRIMONIO </t>
  </si>
  <si>
    <t>Patrimonio de las Entidades de Gobierno</t>
  </si>
  <si>
    <t>(27)</t>
  </si>
  <si>
    <t xml:space="preserve">TOTAL ACTIVO </t>
  </si>
  <si>
    <t xml:space="preserve">TOTAL PASIVO Y PATRIMONIO </t>
  </si>
  <si>
    <t xml:space="preserve">CUENTAS DE ORDEN DEUDORAS </t>
  </si>
  <si>
    <t xml:space="preserve">CUENTAS DE ORDEN ACREEDORAS </t>
  </si>
  <si>
    <t>Activos Contingentes</t>
  </si>
  <si>
    <t>(25)</t>
  </si>
  <si>
    <t>Pasivos Contingentes</t>
  </si>
  <si>
    <t>Deudoras de control</t>
  </si>
  <si>
    <t>(26)</t>
  </si>
  <si>
    <t>Acreedoras de control</t>
  </si>
  <si>
    <t>Deudoras por contra (cr)</t>
  </si>
  <si>
    <t>Acreedoras por contra (db)</t>
  </si>
  <si>
    <t>ASTRID SALAMANCA RAHIN</t>
  </si>
  <si>
    <t>DIANA MARCELA RIOS DIAZ</t>
  </si>
  <si>
    <t>Contador  Público TP. 177266-T</t>
  </si>
  <si>
    <t>NOTA</t>
  </si>
  <si>
    <t>Efectivo o Equivalente en Efectivo</t>
  </si>
  <si>
    <t>Financiamiento Interno de Largo Plazo</t>
  </si>
  <si>
    <t>Bancos</t>
  </si>
  <si>
    <t>Cuentas por pagar</t>
  </si>
  <si>
    <t>Adquisicion de Bienes y Servicios Nacionales</t>
  </si>
  <si>
    <t>otras cuentas por cobrar</t>
  </si>
  <si>
    <t>Recursos a Favor de Terceros</t>
  </si>
  <si>
    <t>Descuentos de Nomina</t>
  </si>
  <si>
    <t>Retencion en la Fuente e Impuesto de Timbre</t>
  </si>
  <si>
    <t>Créditos judiciales</t>
  </si>
  <si>
    <t>Activos Intangibles</t>
  </si>
  <si>
    <t>Amortizacion Acumulada</t>
  </si>
  <si>
    <t>Beneficios a los empleados a corto plazo</t>
  </si>
  <si>
    <t>NO CORRIENTE</t>
  </si>
  <si>
    <t>Beneficios a los empleados a largo plazo</t>
  </si>
  <si>
    <t>Terrenos</t>
  </si>
  <si>
    <t>Bienes Muebles en Bodega</t>
  </si>
  <si>
    <t>Propiedades, planta y equipo no explotdos</t>
  </si>
  <si>
    <t>Litigios y Demandas</t>
  </si>
  <si>
    <t>Plantas, Ductos y tuneles</t>
  </si>
  <si>
    <t>Redes, Líneas y CabAles</t>
  </si>
  <si>
    <t>Maquinaria y Equipo</t>
  </si>
  <si>
    <t>Equipo Médico y Científico</t>
  </si>
  <si>
    <t>Muebles, Enseres y Equipo de Oficina</t>
  </si>
  <si>
    <t>Equipo de comunicación y computacion</t>
  </si>
  <si>
    <t>Equipo de Transporte, traccion y elevacion</t>
  </si>
  <si>
    <t>Capital Fiscal</t>
  </si>
  <si>
    <t>Resultados de Ejercicios Anteriores</t>
  </si>
  <si>
    <t>Depreciacion Acumulada de Propiedades planta y equipo</t>
  </si>
  <si>
    <t>Resultados del Ejercicio</t>
  </si>
  <si>
    <t>TOTAL ACTIVO</t>
  </si>
  <si>
    <t xml:space="preserve">TOTAL PASIVO Y PATRIMONIO  </t>
  </si>
  <si>
    <t>Derechos Contingentes</t>
  </si>
  <si>
    <t>Pasivos contingentes por contra (db)</t>
  </si>
  <si>
    <t>Activos contingentes por contra (cr)</t>
  </si>
  <si>
    <t>Acreedoras de control por contra (db)</t>
  </si>
  <si>
    <t>Deudoras de control por contra (cr)</t>
  </si>
  <si>
    <t xml:space="preserve">Período </t>
  </si>
  <si>
    <t>VARIACION</t>
  </si>
  <si>
    <t>ABSOLUTA</t>
  </si>
  <si>
    <t>INGRESOS OPERACIONALES</t>
  </si>
  <si>
    <t>Ingresos fiscales</t>
  </si>
  <si>
    <t>Transferencias y Subvenciones</t>
  </si>
  <si>
    <t>Operaciones Interinstitucionales</t>
  </si>
  <si>
    <t xml:space="preserve">GASTOS OPERACIONALES </t>
  </si>
  <si>
    <t>De administración y Operación</t>
  </si>
  <si>
    <t>Deterioro,Depreciaciones, Amortizaciones y Provisiones</t>
  </si>
  <si>
    <t xml:space="preserve">EXCEDENTE (DÉFICIT) OPERACIONAL </t>
  </si>
  <si>
    <t>INGRESOS NO OPERACIONALES</t>
  </si>
  <si>
    <t>Otros ingresos</t>
  </si>
  <si>
    <t xml:space="preserve">GASTOS  NO OPERACIONALES </t>
  </si>
  <si>
    <t>Otros gastos</t>
  </si>
  <si>
    <t xml:space="preserve">EXCEDENTE (DÉFICIT) NO OPERACIONAL </t>
  </si>
  <si>
    <t>EXCEDENTE (DÉFICIT) DEL EJERCICIO</t>
  </si>
  <si>
    <t>CC.66.881.897</t>
  </si>
  <si>
    <t>(28)</t>
  </si>
  <si>
    <t>No Tributarios</t>
  </si>
  <si>
    <t>Otras Transferencias</t>
  </si>
  <si>
    <t>Fondos recibidos</t>
  </si>
  <si>
    <t>Operaciones sin flujo de efectivo</t>
  </si>
  <si>
    <t xml:space="preserve">GASTOS  OPERACIONALES </t>
  </si>
  <si>
    <t>DE ADMINISTRACION Y OPERACIÓN</t>
  </si>
  <si>
    <t>(29)</t>
  </si>
  <si>
    <t>sueldos y salarios</t>
  </si>
  <si>
    <t>Contribuciones efectivas</t>
  </si>
  <si>
    <t>Aportes sobre la nómina</t>
  </si>
  <si>
    <t>Prestaciones sociales</t>
  </si>
  <si>
    <t>Generales</t>
  </si>
  <si>
    <t>Impuestos Contribuciones y Tasas</t>
  </si>
  <si>
    <t>DETERIORO, DEPRECIACIONES, AMORTIZACIONES  Y PROVISIONES</t>
  </si>
  <si>
    <t>Depreciacion de Propiedad Planta y Equipo</t>
  </si>
  <si>
    <t>Amortización de activos intangibles</t>
  </si>
  <si>
    <t>Provision litigios y demandas</t>
  </si>
  <si>
    <t>OPERACIONES INTERINSTITUCIONALES</t>
  </si>
  <si>
    <t>Operaciones de enlace</t>
  </si>
  <si>
    <t>Ingresos Diversos</t>
  </si>
  <si>
    <t>GASTOS NO OPERACIONALES</t>
  </si>
  <si>
    <t>Gastos Diversos</t>
  </si>
  <si>
    <t>Venta de servicios</t>
  </si>
  <si>
    <t>IMPUESTO AL VALOR AGREGADO - IVA</t>
  </si>
  <si>
    <t>Impuesto al Valor Agregado - IVA</t>
  </si>
  <si>
    <t>Mayores valores pagados</t>
  </si>
  <si>
    <t>Bienes y servicios pagados por anticipado</t>
  </si>
  <si>
    <t>CUENTAS POR COBRAR DE DIFÍCIL RECAUDO</t>
  </si>
  <si>
    <t>Otras cuentas por cobrar de difícil recaudo</t>
  </si>
  <si>
    <t>DETERIORO ACUMULADO DE CUENTAS POR COBRAR (CR)</t>
  </si>
  <si>
    <t>Equipo médico y científico - equipo de servicio ambulatorio</t>
  </si>
  <si>
    <t>OTRAS CUENTAS DEUDORAS DE CONTROL</t>
  </si>
  <si>
    <t>Otras cuentas deudoras de control</t>
  </si>
  <si>
    <t>Otras cuentas deudoras de control por el contra</t>
  </si>
  <si>
    <t>Cuentas por cobrar de difícil recaudo</t>
  </si>
  <si>
    <t>(20)</t>
  </si>
  <si>
    <t>Valor pagado (db)</t>
  </si>
  <si>
    <t>Deterioro acumulado de cuentas por cobrar (CR)</t>
  </si>
  <si>
    <t>Aportes en organismos internacionales</t>
  </si>
  <si>
    <t>Servicios de aseo, cafetería, restaurante y lavandería</t>
  </si>
  <si>
    <t>Mantenimiento</t>
  </si>
  <si>
    <t>Vigilancia y seguridad</t>
  </si>
  <si>
    <t>Pérdidas en siniestros</t>
  </si>
  <si>
    <t>PROVISIÓN LITIGIOS Y DEMANDAS</t>
  </si>
  <si>
    <t>Intangibles</t>
  </si>
  <si>
    <t>Redes, líneas y cables - redes, líneas y cables de propiedad de terceros</t>
  </si>
  <si>
    <t>Seguros generales</t>
  </si>
  <si>
    <t>Comunicaciones y transporte</t>
  </si>
  <si>
    <t>Materiales y suministros</t>
  </si>
  <si>
    <t>Subvenciones</t>
  </si>
  <si>
    <t>Asignación de bienes y servicios</t>
  </si>
  <si>
    <t>FINANCIEROS</t>
  </si>
  <si>
    <t>Adquisición de bienes y servicios</t>
  </si>
  <si>
    <t>Anticipo para adquisición de bienes y servicios</t>
  </si>
  <si>
    <t>AVANCES Y ANTICIPOS ENTREGADOS</t>
  </si>
  <si>
    <t>Avances y Anticipos Entregados</t>
  </si>
  <si>
    <t>Financieros</t>
  </si>
  <si>
    <t>GASTOS DE PERSONAL DIVERSOS</t>
  </si>
  <si>
    <t>Recursos entregados en administración</t>
  </si>
  <si>
    <t>Capacitación, bienestar social y estímulos - corto plazo</t>
  </si>
  <si>
    <t>Equipo de transporte, tracción y elevación</t>
  </si>
  <si>
    <t>CONTRIBUCIONES IMPUTADAS</t>
  </si>
  <si>
    <t>Para gastos de funcionamiento</t>
  </si>
  <si>
    <t>DETERIORO ACUMULADO DE PROPIEDADES, PLANTA Y EQUIPO (CR)</t>
  </si>
  <si>
    <t>Deterioro Acumulado de Propiedades, Planta y Equipo (CR)</t>
  </si>
  <si>
    <t>Contribuciones imputadas</t>
  </si>
  <si>
    <t>Reversión de las pérdidas por deterioro de valor</t>
  </si>
  <si>
    <t>Gastos de personal diversos</t>
  </si>
  <si>
    <t>Deterioro de cuentas por cobrar</t>
  </si>
  <si>
    <t>Deterioro de propiedad, planta y equipo</t>
  </si>
  <si>
    <t>Reintegros</t>
  </si>
  <si>
    <t>Intereses de mora</t>
  </si>
  <si>
    <t>Costas procesales</t>
  </si>
  <si>
    <t>Litigios y demandas</t>
  </si>
  <si>
    <t>REVERSIÓN DE PROVISIONES</t>
  </si>
  <si>
    <t>Rendimientos sobre recursos entregados en administración</t>
  </si>
  <si>
    <t>CONTRIBUCIONES, TASAS E INGRESOS NO TRIBUTARIOS</t>
  </si>
  <si>
    <t>(10)</t>
  </si>
  <si>
    <t>GILMA DEL CARMEN MOZO GONZALEZ</t>
  </si>
  <si>
    <t>Directora General Administrativa</t>
  </si>
  <si>
    <t>Jefe División Fianciera y Presupuesto</t>
  </si>
  <si>
    <t>CC. 32.645.743</t>
  </si>
  <si>
    <t>(16)</t>
  </si>
  <si>
    <t>(14) (16)</t>
  </si>
  <si>
    <t xml:space="preserve">TOTAL PATRIMONIO </t>
  </si>
  <si>
    <t>TOTAL PATRIMONIO</t>
  </si>
  <si>
    <t>Reversión de Provisiones</t>
  </si>
  <si>
    <t>Bienes almacenados para consumo</t>
  </si>
  <si>
    <t>Otros bienes almacenados para consumo</t>
  </si>
  <si>
    <t>BIENES ALMACENADOS PARA CONSUMO</t>
  </si>
  <si>
    <t>Prima de antiguedad</t>
  </si>
  <si>
    <t>Primas</t>
  </si>
  <si>
    <t>SENTENCIAS, LAUDOS ARBITRALES Y CONCILIACIONES EXTRAJUDICIALES A FAVOR DE LA ENTIDAD</t>
  </si>
  <si>
    <t>Equipos de comunicación y computación - otros equipos de comunicación y computación</t>
  </si>
  <si>
    <t>Terrenos - terrenos con destinación ambiental</t>
  </si>
  <si>
    <t>Equipos de comunicación y computación - satélites y antenas</t>
  </si>
  <si>
    <t>En administración dtn - scun</t>
  </si>
  <si>
    <t>DEPÓSITOS ENTREGADOS EN GARANTÍA</t>
  </si>
  <si>
    <t>Depósitos judiciales</t>
  </si>
  <si>
    <t>Impuesto de timbre</t>
  </si>
  <si>
    <t>Costas procesales a favor de la entidad</t>
  </si>
  <si>
    <t xml:space="preserve">Depósitos Entregados en Garantía
</t>
  </si>
  <si>
    <r>
      <t xml:space="preserve">SENADO DE LA REPÚBLICA
ESTADO DE SITUACIÓN FINANCIERA
COMPARATIVO A 31 DE:  DICIEMBRE 2025 - DICIEMBRE 2024
</t>
    </r>
    <r>
      <rPr>
        <b/>
        <sz val="10"/>
        <rFont val="Arial"/>
        <family val="2"/>
      </rPr>
      <t>(Cifras expresadas en  pesos)</t>
    </r>
  </si>
  <si>
    <t>GILMA DEL CARMEN MOZO GONZÁLEZ</t>
  </si>
  <si>
    <t>Contadora  Pública TP. 177266-T</t>
  </si>
  <si>
    <t>(24)</t>
  </si>
  <si>
    <t>(30)</t>
  </si>
  <si>
    <t>Propiedades, planta y equipo en concesión</t>
  </si>
  <si>
    <t>Loza y cristalería</t>
  </si>
  <si>
    <t>2026-03-31 00:00:00</t>
  </si>
  <si>
    <t>2026-01-01 00:00:00</t>
  </si>
  <si>
    <t>2026-07-27 10:50:49</t>
  </si>
  <si>
    <t>2025-04-01 00:00:00</t>
  </si>
  <si>
    <t>2025-06-30 00:00:00</t>
  </si>
  <si>
    <t>2026-07-27 10:51:22</t>
  </si>
  <si>
    <t>2026-04-01 00:00:00</t>
  </si>
  <si>
    <t>2026-06-30 00:00:00</t>
  </si>
  <si>
    <t>Equipo de transporte, tracción y elevación - de elevación</t>
  </si>
  <si>
    <t>Recuperación de cuentas por cobrar, préstamos por cobrar e inversiones dados de baja en periodos anteriores</t>
  </si>
  <si>
    <t>Laborales</t>
  </si>
  <si>
    <t>2026-07-27 10:52:14</t>
  </si>
  <si>
    <t>Impuesto a las ventas retenido</t>
  </si>
  <si>
    <t>SENADO DE LA REPÚBLICA
ESTADO DE SITUACIÓN FINANCIERA
COMPARATIVO A 30 DE:  JUNIO 2026 - JUNIO 2025
(Cifras expresadas en  pesos)</t>
  </si>
  <si>
    <t xml:space="preserve">                        DIANA MARCELA RIOS DIAZ</t>
  </si>
  <si>
    <t xml:space="preserve">                       Contador  Público TP. 177266-T</t>
  </si>
  <si>
    <t>SENADO DE LA REPÚBLICA
ESTADO DE SITUACIÓN FINANCIERA
COMPARATIVO A 30 DE JUNIO 2026 - MARZO 2026
(Cifras expresadas en  pesos)</t>
  </si>
  <si>
    <t>SENADO DE LA REPÚBLICA
ESTADO DE SITUACIÓN FINANCIERA
COMPARATIVO A 30 DE JUNIO 2026 - 31 MARZO 2026
(Cifras expresadas en 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</si>
</sst>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_(* #,##0_);_(* \(#,##0\);_(* &quot;-&quot;??_);_(@_)"/>
    <numFmt numFmtId="167" formatCode="#,##0.00;\(#,##0.00\)"/>
    <numFmt numFmtId="168" formatCode="#,##0.0000;\(#,##0.0000\)"/>
    <numFmt numFmtId="169" formatCode="#,##0.00000;\(#,##0.00000\)"/>
    <numFmt numFmtId="170" formatCode="0_ ;\-0\ 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8"/>
      <color theme="1"/>
      <name val="Arial Narrow"/>
      <family val="2"/>
    </font>
    <font>
      <sz val="8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b/>
      <sz val="9"/>
      <color theme="1"/>
      <name val="Arial Narrow"/>
      <family val="2"/>
    </font>
    <font>
      <b/>
      <sz val="9"/>
      <color theme="1"/>
      <name val="Arial"/>
      <family val="2"/>
    </font>
    <font>
      <b/>
      <sz val="11"/>
      <color indexed="8"/>
      <name val="Calibri"/>
      <family val="2"/>
      <scheme val="minor"/>
    </font>
    <font>
      <b/>
      <sz val="11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526">
    <xf numFmtId="0" fontId="0" fillId="0" borderId="0" xfId="0"/>
    <xf numFmtId="49" fontId="20" fillId="0" borderId="0" xfId="47" applyNumberFormat="1" applyFont="1" applyAlignment="1">
      <alignment vertical="center"/>
    </xf>
    <xf numFmtId="4" fontId="20" fillId="0" borderId="0" xfId="46" applyNumberFormat="1" applyFont="1" applyFill="1" applyBorder="1" applyAlignment="1">
      <alignment horizontal="right" vertical="center"/>
    </xf>
    <xf numFmtId="4" fontId="21" fillId="0" borderId="0" xfId="46" applyNumberFormat="1" applyFont="1" applyFill="1" applyBorder="1" applyAlignment="1">
      <alignment horizontal="right" vertical="center"/>
    </xf>
    <xf numFmtId="0" fontId="20" fillId="0" borderId="0" xfId="44" applyFont="1" applyAlignment="1">
      <alignment vertical="center"/>
    </xf>
    <xf numFmtId="0" fontId="20" fillId="0" borderId="0" xfId="44" applyFont="1" applyAlignment="1">
      <alignment horizontal="center" vertical="center"/>
    </xf>
    <xf numFmtId="0" fontId="20" fillId="0" borderId="0" xfId="44" applyFont="1" applyAlignment="1">
      <alignment horizontal="centerContinuous" vertical="center"/>
    </xf>
    <xf numFmtId="43" fontId="20" fillId="0" borderId="0" xfId="45" applyFont="1" applyFill="1" applyAlignment="1">
      <alignment vertical="center"/>
    </xf>
    <xf numFmtId="4" fontId="21" fillId="0" borderId="11" xfId="44" applyNumberFormat="1" applyFont="1" applyBorder="1" applyAlignment="1">
      <alignment vertical="center"/>
    </xf>
    <xf numFmtId="165" fontId="20" fillId="0" borderId="0" xfId="46" applyFont="1" applyFill="1" applyBorder="1" applyAlignment="1">
      <alignment horizontal="right" vertical="center"/>
    </xf>
    <xf numFmtId="166" fontId="20" fillId="0" borderId="0" xfId="46" applyNumberFormat="1" applyFont="1" applyFill="1" applyBorder="1" applyAlignment="1">
      <alignment horizontal="right" vertical="center"/>
    </xf>
    <xf numFmtId="4" fontId="21" fillId="0" borderId="12" xfId="44" applyNumberFormat="1" applyFont="1" applyBorder="1" applyAlignment="1">
      <alignment horizontal="right" vertical="center"/>
    </xf>
    <xf numFmtId="4" fontId="21" fillId="0" borderId="12" xfId="44" applyNumberFormat="1" applyFont="1" applyBorder="1" applyAlignment="1">
      <alignment vertical="center"/>
    </xf>
    <xf numFmtId="166" fontId="21" fillId="0" borderId="0" xfId="46" applyNumberFormat="1" applyFont="1" applyFill="1" applyBorder="1" applyAlignment="1">
      <alignment horizontal="right" vertical="center"/>
    </xf>
    <xf numFmtId="165" fontId="21" fillId="0" borderId="0" xfId="46" applyFont="1" applyFill="1" applyBorder="1" applyAlignment="1">
      <alignment horizontal="right" vertical="center"/>
    </xf>
    <xf numFmtId="43" fontId="20" fillId="0" borderId="0" xfId="45" applyFont="1" applyFill="1" applyBorder="1" applyAlignment="1">
      <alignment vertical="center"/>
    </xf>
    <xf numFmtId="166" fontId="21" fillId="0" borderId="11" xfId="46" applyNumberFormat="1" applyFont="1" applyFill="1" applyBorder="1" applyAlignment="1">
      <alignment horizontal="right" vertical="center"/>
    </xf>
    <xf numFmtId="0" fontId="25" fillId="0" borderId="0" xfId="44" applyFont="1" applyAlignment="1">
      <alignment vertical="center"/>
    </xf>
    <xf numFmtId="0" fontId="23" fillId="0" borderId="13" xfId="44" applyFont="1" applyBorder="1" applyAlignment="1">
      <alignment vertical="center"/>
    </xf>
    <xf numFmtId="0" fontId="23" fillId="0" borderId="13" xfId="44" applyFont="1" applyBorder="1" applyAlignment="1">
      <alignment horizontal="center" vertical="center"/>
    </xf>
    <xf numFmtId="0" fontId="23" fillId="0" borderId="13" xfId="44" applyFont="1" applyBorder="1" applyAlignment="1">
      <alignment horizontal="right" vertical="center"/>
    </xf>
    <xf numFmtId="43" fontId="25" fillId="0" borderId="0" xfId="45" applyFont="1" applyFill="1" applyAlignment="1">
      <alignment vertical="center"/>
    </xf>
    <xf numFmtId="0" fontId="24" fillId="0" borderId="0" xfId="44" applyFont="1" applyAlignment="1">
      <alignment horizontal="center" vertical="center"/>
    </xf>
    <xf numFmtId="167" fontId="20" fillId="0" borderId="0" xfId="48" applyNumberFormat="1" applyFont="1" applyAlignment="1">
      <alignment horizontal="right" vertical="center"/>
    </xf>
    <xf numFmtId="167" fontId="23" fillId="0" borderId="13" xfId="48" applyNumberFormat="1" applyFont="1" applyBorder="1" applyAlignment="1">
      <alignment horizontal="right" vertical="center"/>
    </xf>
    <xf numFmtId="167" fontId="20" fillId="0" borderId="0" xfId="48" applyNumberFormat="1" applyFont="1" applyAlignment="1">
      <alignment horizontal="center" vertical="center"/>
    </xf>
    <xf numFmtId="167" fontId="20" fillId="0" borderId="0" xfId="48" applyNumberFormat="1" applyFont="1" applyAlignment="1">
      <alignment horizontal="centerContinuous" vertical="center"/>
    </xf>
    <xf numFmtId="167" fontId="20" fillId="0" borderId="0" xfId="48" applyNumberFormat="1" applyFont="1" applyAlignment="1">
      <alignment vertical="center"/>
    </xf>
    <xf numFmtId="167" fontId="23" fillId="0" borderId="13" xfId="48" applyNumberFormat="1" applyFont="1" applyBorder="1" applyAlignment="1">
      <alignment vertical="center"/>
    </xf>
    <xf numFmtId="43" fontId="20" fillId="0" borderId="0" xfId="48" applyFont="1" applyFill="1" applyAlignment="1">
      <alignment vertical="center"/>
    </xf>
    <xf numFmtId="167" fontId="20" fillId="0" borderId="0" xfId="48" applyNumberFormat="1" applyFont="1" applyBorder="1" applyAlignment="1">
      <alignment horizontal="right" vertical="center"/>
    </xf>
    <xf numFmtId="167" fontId="20" fillId="0" borderId="0" xfId="48" applyNumberFormat="1" applyFont="1" applyBorder="1" applyAlignment="1">
      <alignment horizontal="centerContinuous" vertical="center"/>
    </xf>
    <xf numFmtId="167" fontId="20" fillId="0" borderId="0" xfId="48" applyNumberFormat="1" applyFont="1" applyBorder="1" applyAlignment="1">
      <alignment vertical="center"/>
    </xf>
    <xf numFmtId="0" fontId="21" fillId="0" borderId="0" xfId="44" applyFont="1" applyAlignment="1">
      <alignment horizontal="center" vertical="center"/>
    </xf>
    <xf numFmtId="43" fontId="20" fillId="0" borderId="15" xfId="45" applyFont="1" applyFill="1" applyBorder="1" applyAlignment="1">
      <alignment vertical="center"/>
    </xf>
    <xf numFmtId="0" fontId="20" fillId="0" borderId="18" xfId="44" applyFont="1" applyBorder="1" applyAlignment="1">
      <alignment vertical="center"/>
    </xf>
    <xf numFmtId="4" fontId="21" fillId="0" borderId="0" xfId="44" applyNumberFormat="1" applyFont="1" applyAlignment="1">
      <alignment horizontal="right" vertical="center"/>
    </xf>
    <xf numFmtId="4" fontId="21" fillId="0" borderId="0" xfId="44" applyNumberFormat="1" applyFont="1" applyAlignment="1">
      <alignment vertical="center"/>
    </xf>
    <xf numFmtId="0" fontId="21" fillId="0" borderId="18" xfId="44" applyFont="1" applyBorder="1" applyAlignment="1">
      <alignment vertical="center"/>
    </xf>
    <xf numFmtId="49" fontId="21" fillId="0" borderId="0" xfId="44" applyNumberFormat="1" applyFont="1" applyAlignment="1">
      <alignment horizontal="center" vertical="center"/>
    </xf>
    <xf numFmtId="4" fontId="20" fillId="0" borderId="0" xfId="44" applyNumberFormat="1" applyFont="1" applyAlignment="1">
      <alignment vertical="center"/>
    </xf>
    <xf numFmtId="3" fontId="20" fillId="0" borderId="0" xfId="44" applyNumberFormat="1" applyFont="1" applyAlignment="1">
      <alignment horizontal="right" vertical="center"/>
    </xf>
    <xf numFmtId="3" fontId="20" fillId="0" borderId="18" xfId="44" applyNumberFormat="1" applyFont="1" applyBorder="1" applyAlignment="1">
      <alignment vertical="center"/>
    </xf>
    <xf numFmtId="0" fontId="20" fillId="0" borderId="19" xfId="44" applyFont="1" applyBorder="1" applyAlignment="1">
      <alignment vertical="center"/>
    </xf>
    <xf numFmtId="0" fontId="20" fillId="0" borderId="14" xfId="44" applyFont="1" applyBorder="1" applyAlignment="1">
      <alignment horizontal="center" vertical="center"/>
    </xf>
    <xf numFmtId="0" fontId="23" fillId="0" borderId="17" xfId="44" applyFont="1" applyBorder="1" applyAlignment="1">
      <alignment vertical="center"/>
    </xf>
    <xf numFmtId="0" fontId="23" fillId="0" borderId="0" xfId="44" applyFont="1" applyAlignment="1">
      <alignment vertical="center"/>
    </xf>
    <xf numFmtId="0" fontId="23" fillId="0" borderId="0" xfId="44" applyFont="1" applyAlignment="1">
      <alignment horizontal="center" vertical="center"/>
    </xf>
    <xf numFmtId="167" fontId="23" fillId="0" borderId="0" xfId="48" applyNumberFormat="1" applyFont="1" applyBorder="1" applyAlignment="1">
      <alignment horizontal="right" vertical="center"/>
    </xf>
    <xf numFmtId="167" fontId="23" fillId="0" borderId="0" xfId="48" applyNumberFormat="1" applyFont="1" applyBorder="1" applyAlignment="1">
      <alignment horizontal="center" vertical="center"/>
    </xf>
    <xf numFmtId="167" fontId="23" fillId="0" borderId="0" xfId="48" applyNumberFormat="1" applyFont="1" applyBorder="1" applyAlignment="1">
      <alignment vertical="center"/>
    </xf>
    <xf numFmtId="0" fontId="23" fillId="0" borderId="18" xfId="44" applyFont="1" applyBorder="1" applyAlignment="1">
      <alignment vertical="center"/>
    </xf>
    <xf numFmtId="0" fontId="26" fillId="0" borderId="0" xfId="44" applyFont="1" applyAlignment="1">
      <alignment vertical="center"/>
    </xf>
    <xf numFmtId="0" fontId="26" fillId="0" borderId="0" xfId="44" applyFont="1" applyAlignment="1">
      <alignment horizontal="center" vertical="center"/>
    </xf>
    <xf numFmtId="167" fontId="26" fillId="0" borderId="0" xfId="48" applyNumberFormat="1" applyFont="1" applyBorder="1" applyAlignment="1">
      <alignment horizontal="right" vertical="center"/>
    </xf>
    <xf numFmtId="167" fontId="26" fillId="0" borderId="0" xfId="48" applyNumberFormat="1" applyFont="1" applyBorder="1" applyAlignment="1">
      <alignment horizontal="center" vertical="center"/>
    </xf>
    <xf numFmtId="167" fontId="26" fillId="0" borderId="0" xfId="48" applyNumberFormat="1" applyFont="1" applyBorder="1" applyAlignment="1">
      <alignment vertical="center"/>
    </xf>
    <xf numFmtId="0" fontId="26" fillId="0" borderId="19" xfId="44" applyFont="1" applyBorder="1" applyAlignment="1">
      <alignment horizontal="left" vertical="center"/>
    </xf>
    <xf numFmtId="0" fontId="26" fillId="0" borderId="14" xfId="44" applyFont="1" applyBorder="1" applyAlignment="1">
      <alignment horizontal="left" vertical="center"/>
    </xf>
    <xf numFmtId="0" fontId="26" fillId="0" borderId="14" xfId="44" applyFont="1" applyBorder="1" applyAlignment="1">
      <alignment vertical="center"/>
    </xf>
    <xf numFmtId="0" fontId="26" fillId="0" borderId="20" xfId="44" applyFont="1" applyBorder="1" applyAlignment="1">
      <alignment vertical="center"/>
    </xf>
    <xf numFmtId="43" fontId="20" fillId="0" borderId="21" xfId="45" applyFont="1" applyFill="1" applyBorder="1" applyAlignment="1">
      <alignment vertical="center"/>
    </xf>
    <xf numFmtId="0" fontId="26" fillId="0" borderId="0" xfId="44" applyFont="1"/>
    <xf numFmtId="0" fontId="25" fillId="0" borderId="0" xfId="44" applyFont="1" applyAlignment="1">
      <alignment horizontal="center" vertical="center"/>
    </xf>
    <xf numFmtId="167" fontId="25" fillId="0" borderId="0" xfId="48" applyNumberFormat="1" applyFont="1" applyBorder="1" applyAlignment="1">
      <alignment horizontal="center" vertical="center"/>
    </xf>
    <xf numFmtId="43" fontId="25" fillId="0" borderId="0" xfId="45" applyFont="1" applyFill="1" applyAlignment="1">
      <alignment horizontal="center" vertical="center"/>
    </xf>
    <xf numFmtId="0" fontId="24" fillId="0" borderId="0" xfId="48" applyNumberFormat="1" applyFont="1" applyBorder="1" applyAlignment="1">
      <alignment horizontal="center" vertical="center"/>
    </xf>
    <xf numFmtId="0" fontId="24" fillId="0" borderId="17" xfId="44" applyFont="1" applyBorder="1" applyAlignment="1">
      <alignment horizontal="center" vertical="center"/>
    </xf>
    <xf numFmtId="167" fontId="25" fillId="0" borderId="0" xfId="48" applyNumberFormat="1" applyFont="1" applyBorder="1" applyAlignment="1">
      <alignment horizontal="right" vertical="center"/>
    </xf>
    <xf numFmtId="3" fontId="25" fillId="0" borderId="0" xfId="44" applyNumberFormat="1" applyFont="1" applyAlignment="1">
      <alignment horizontal="center" vertical="center"/>
    </xf>
    <xf numFmtId="0" fontId="25" fillId="0" borderId="17" xfId="44" applyFont="1" applyBorder="1" applyAlignment="1">
      <alignment vertical="center"/>
    </xf>
    <xf numFmtId="167" fontId="25" fillId="0" borderId="0" xfId="48" applyNumberFormat="1" applyFont="1" applyBorder="1" applyAlignment="1">
      <alignment horizontal="centerContinuous" vertical="center"/>
    </xf>
    <xf numFmtId="0" fontId="25" fillId="0" borderId="0" xfId="44" applyFont="1" applyAlignment="1">
      <alignment horizontal="centerContinuous" vertical="center"/>
    </xf>
    <xf numFmtId="167" fontId="25" fillId="0" borderId="0" xfId="48" applyNumberFormat="1" applyFont="1" applyBorder="1" applyAlignment="1">
      <alignment vertical="center"/>
    </xf>
    <xf numFmtId="4" fontId="25" fillId="0" borderId="0" xfId="44" applyNumberFormat="1" applyFont="1" applyAlignment="1">
      <alignment horizontal="center" vertical="center"/>
    </xf>
    <xf numFmtId="0" fontId="24" fillId="0" borderId="0" xfId="44" applyFont="1" applyAlignment="1">
      <alignment horizontal="left" vertical="center"/>
    </xf>
    <xf numFmtId="167" fontId="24" fillId="0" borderId="11" xfId="48" applyNumberFormat="1" applyFont="1" applyBorder="1" applyAlignment="1">
      <alignment horizontal="right" vertical="center"/>
    </xf>
    <xf numFmtId="4" fontId="24" fillId="0" borderId="0" xfId="44" applyNumberFormat="1" applyFont="1" applyAlignment="1">
      <alignment horizontal="center" vertical="center"/>
    </xf>
    <xf numFmtId="4" fontId="24" fillId="0" borderId="0" xfId="44" applyNumberFormat="1" applyFont="1" applyAlignment="1">
      <alignment horizontal="right" vertical="center"/>
    </xf>
    <xf numFmtId="165" fontId="24" fillId="0" borderId="11" xfId="46" applyFont="1" applyFill="1" applyBorder="1" applyAlignment="1">
      <alignment horizontal="right" vertical="center"/>
    </xf>
    <xf numFmtId="3" fontId="24" fillId="0" borderId="0" xfId="44" applyNumberFormat="1" applyFont="1" applyAlignment="1">
      <alignment horizontal="right" vertical="center"/>
    </xf>
    <xf numFmtId="167" fontId="24" fillId="0" borderId="11" xfId="48" applyNumberFormat="1" applyFont="1" applyBorder="1" applyAlignment="1">
      <alignment vertical="center"/>
    </xf>
    <xf numFmtId="4" fontId="24" fillId="0" borderId="11" xfId="44" applyNumberFormat="1" applyFont="1" applyBorder="1" applyAlignment="1">
      <alignment vertical="center"/>
    </xf>
    <xf numFmtId="167" fontId="26" fillId="0" borderId="0" xfId="48" applyNumberFormat="1" applyFont="1" applyBorder="1" applyAlignment="1">
      <alignment horizontal="right" vertical="center" wrapText="1"/>
    </xf>
    <xf numFmtId="4" fontId="25" fillId="0" borderId="0" xfId="46" applyNumberFormat="1" applyFont="1" applyFill="1" applyBorder="1" applyAlignment="1">
      <alignment horizontal="center" vertical="center"/>
    </xf>
    <xf numFmtId="4" fontId="25" fillId="0" borderId="0" xfId="46" applyNumberFormat="1" applyFont="1" applyFill="1" applyBorder="1" applyAlignment="1">
      <alignment horizontal="right" vertical="center"/>
    </xf>
    <xf numFmtId="165" fontId="25" fillId="0" borderId="0" xfId="46" applyFont="1" applyFill="1" applyBorder="1" applyAlignment="1">
      <alignment horizontal="right" vertical="center"/>
    </xf>
    <xf numFmtId="166" fontId="25" fillId="0" borderId="0" xfId="46" applyNumberFormat="1" applyFont="1" applyFill="1" applyBorder="1" applyAlignment="1">
      <alignment horizontal="right" vertical="center"/>
    </xf>
    <xf numFmtId="0" fontId="25" fillId="0" borderId="0" xfId="44" applyFont="1" applyAlignment="1">
      <alignment horizontal="right" vertical="center"/>
    </xf>
    <xf numFmtId="167" fontId="25" fillId="0" borderId="0" xfId="48" applyNumberFormat="1" applyFont="1" applyBorder="1" applyAlignment="1">
      <alignment horizontal="right" vertical="center" wrapText="1"/>
    </xf>
    <xf numFmtId="4" fontId="25" fillId="0" borderId="0" xfId="44" applyNumberFormat="1" applyFont="1" applyAlignment="1">
      <alignment vertical="center"/>
    </xf>
    <xf numFmtId="4" fontId="25" fillId="0" borderId="0" xfId="44" applyNumberFormat="1" applyFont="1" applyAlignment="1">
      <alignment horizontal="centerContinuous" vertical="center"/>
    </xf>
    <xf numFmtId="167" fontId="25" fillId="0" borderId="0" xfId="48" applyNumberFormat="1" applyFont="1" applyFill="1" applyBorder="1" applyAlignment="1">
      <alignment horizontal="right" vertical="center"/>
    </xf>
    <xf numFmtId="4" fontId="24" fillId="0" borderId="11" xfId="44" applyNumberFormat="1" applyFont="1" applyBorder="1" applyAlignment="1">
      <alignment horizontal="right" vertical="center"/>
    </xf>
    <xf numFmtId="4" fontId="24" fillId="0" borderId="0" xfId="46" applyNumberFormat="1" applyFont="1" applyFill="1" applyBorder="1" applyAlignment="1">
      <alignment vertical="center"/>
    </xf>
    <xf numFmtId="4" fontId="24" fillId="0" borderId="11" xfId="46" applyNumberFormat="1" applyFont="1" applyFill="1" applyBorder="1" applyAlignment="1">
      <alignment vertical="center"/>
    </xf>
    <xf numFmtId="4" fontId="25" fillId="0" borderId="0" xfId="46" applyNumberFormat="1" applyFont="1" applyFill="1" applyBorder="1" applyAlignment="1">
      <alignment vertical="center"/>
    </xf>
    <xf numFmtId="0" fontId="24" fillId="0" borderId="0" xfId="44" applyFont="1" applyAlignment="1">
      <alignment vertical="center"/>
    </xf>
    <xf numFmtId="167" fontId="24" fillId="0" borderId="11" xfId="48" applyNumberFormat="1" applyFont="1" applyFill="1" applyBorder="1" applyAlignment="1">
      <alignment vertical="center"/>
    </xf>
    <xf numFmtId="4" fontId="24" fillId="0" borderId="0" xfId="46" applyNumberFormat="1" applyFont="1" applyFill="1" applyBorder="1" applyAlignment="1">
      <alignment horizontal="center" vertical="center"/>
    </xf>
    <xf numFmtId="167" fontId="24" fillId="0" borderId="0" xfId="48" applyNumberFormat="1" applyFont="1" applyFill="1" applyBorder="1" applyAlignment="1">
      <alignment vertical="center"/>
    </xf>
    <xf numFmtId="165" fontId="24" fillId="0" borderId="0" xfId="46" applyFont="1" applyFill="1" applyBorder="1" applyAlignment="1">
      <alignment horizontal="right" vertical="center"/>
    </xf>
    <xf numFmtId="0" fontId="24" fillId="0" borderId="0" xfId="44" applyFont="1" applyAlignment="1">
      <alignment horizontal="center"/>
    </xf>
    <xf numFmtId="4" fontId="25" fillId="0" borderId="0" xfId="44" applyNumberFormat="1" applyFont="1" applyAlignment="1">
      <alignment horizontal="right" vertical="center"/>
    </xf>
    <xf numFmtId="3" fontId="25" fillId="0" borderId="0" xfId="44" applyNumberFormat="1" applyFont="1" applyAlignment="1">
      <alignment horizontal="right" vertical="center"/>
    </xf>
    <xf numFmtId="4" fontId="24" fillId="0" borderId="12" xfId="44" applyNumberFormat="1" applyFont="1" applyBorder="1" applyAlignment="1">
      <alignment horizontal="right" vertical="center"/>
    </xf>
    <xf numFmtId="4" fontId="24" fillId="0" borderId="12" xfId="44" applyNumberFormat="1" applyFont="1" applyBorder="1" applyAlignment="1">
      <alignment vertical="center"/>
    </xf>
    <xf numFmtId="167" fontId="24" fillId="0" borderId="0" xfId="48" applyNumberFormat="1" applyFont="1" applyBorder="1" applyAlignment="1">
      <alignment vertical="center"/>
    </xf>
    <xf numFmtId="167" fontId="24" fillId="0" borderId="12" xfId="48" applyNumberFormat="1" applyFont="1" applyBorder="1" applyAlignment="1">
      <alignment horizontal="right" vertical="center"/>
    </xf>
    <xf numFmtId="167" fontId="24" fillId="0" borderId="12" xfId="48" applyNumberFormat="1" applyFont="1" applyBorder="1" applyAlignment="1">
      <alignment vertical="center"/>
    </xf>
    <xf numFmtId="167" fontId="24" fillId="0" borderId="0" xfId="48" applyNumberFormat="1" applyFont="1" applyBorder="1" applyAlignment="1">
      <alignment horizontal="right" vertical="center"/>
    </xf>
    <xf numFmtId="4" fontId="24" fillId="0" borderId="0" xfId="46" applyNumberFormat="1" applyFont="1" applyFill="1" applyBorder="1" applyAlignment="1">
      <alignment horizontal="right" vertical="center"/>
    </xf>
    <xf numFmtId="4" fontId="24" fillId="0" borderId="11" xfId="46" applyNumberFormat="1" applyFont="1" applyFill="1" applyBorder="1" applyAlignment="1">
      <alignment horizontal="right" vertical="center"/>
    </xf>
    <xf numFmtId="166" fontId="24" fillId="0" borderId="0" xfId="46" applyNumberFormat="1" applyFont="1" applyFill="1" applyBorder="1" applyAlignment="1">
      <alignment horizontal="right" vertical="center"/>
    </xf>
    <xf numFmtId="167" fontId="24" fillId="0" borderId="11" xfId="48" applyNumberFormat="1" applyFont="1" applyFill="1" applyBorder="1" applyAlignment="1">
      <alignment horizontal="right" vertical="center"/>
    </xf>
    <xf numFmtId="0" fontId="25" fillId="0" borderId="14" xfId="44" applyFont="1" applyBorder="1" applyAlignment="1">
      <alignment vertical="center"/>
    </xf>
    <xf numFmtId="167" fontId="25" fillId="0" borderId="14" xfId="48" applyNumberFormat="1" applyFont="1" applyBorder="1" applyAlignment="1">
      <alignment horizontal="right" vertical="center"/>
    </xf>
    <xf numFmtId="0" fontId="25" fillId="0" borderId="14" xfId="44" applyFont="1" applyBorder="1" applyAlignment="1">
      <alignment horizontal="right" vertical="center"/>
    </xf>
    <xf numFmtId="167" fontId="25" fillId="0" borderId="14" xfId="48" applyNumberFormat="1" applyFont="1" applyBorder="1" applyAlignment="1">
      <alignment vertical="center"/>
    </xf>
    <xf numFmtId="0" fontId="25" fillId="0" borderId="0" xfId="44" applyFont="1" applyAlignment="1">
      <alignment horizontal="center" vertical="top"/>
    </xf>
    <xf numFmtId="0" fontId="25" fillId="0" borderId="0" xfId="45" applyNumberFormat="1" applyFont="1" applyFill="1" applyAlignment="1">
      <alignment horizontal="center" vertical="top"/>
    </xf>
    <xf numFmtId="0" fontId="25" fillId="0" borderId="0" xfId="44" applyFont="1" applyAlignment="1">
      <alignment horizontal="center"/>
    </xf>
    <xf numFmtId="167" fontId="25" fillId="0" borderId="0" xfId="48" applyNumberFormat="1" applyFont="1" applyBorder="1" applyAlignment="1">
      <alignment horizontal="center"/>
    </xf>
    <xf numFmtId="43" fontId="25" fillId="0" borderId="0" xfId="45" applyFont="1" applyFill="1" applyAlignment="1">
      <alignment horizontal="center"/>
    </xf>
    <xf numFmtId="0" fontId="20" fillId="0" borderId="15" xfId="44" applyFont="1" applyBorder="1" applyAlignment="1">
      <alignment vertical="center"/>
    </xf>
    <xf numFmtId="0" fontId="20" fillId="0" borderId="13" xfId="44" applyFont="1" applyBorder="1" applyAlignment="1">
      <alignment vertical="center"/>
    </xf>
    <xf numFmtId="0" fontId="20" fillId="0" borderId="13" xfId="44" applyFont="1" applyBorder="1" applyAlignment="1">
      <alignment horizontal="center" vertical="center"/>
    </xf>
    <xf numFmtId="167" fontId="20" fillId="0" borderId="13" xfId="48" applyNumberFormat="1" applyFont="1" applyBorder="1" applyAlignment="1">
      <alignment horizontal="right" vertical="center"/>
    </xf>
    <xf numFmtId="0" fontId="20" fillId="0" borderId="13" xfId="44" applyFont="1" applyBorder="1" applyAlignment="1">
      <alignment horizontal="right" vertical="center"/>
    </xf>
    <xf numFmtId="167" fontId="20" fillId="0" borderId="13" xfId="48" applyNumberFormat="1" applyFont="1" applyBorder="1" applyAlignment="1">
      <alignment vertical="center"/>
    </xf>
    <xf numFmtId="3" fontId="20" fillId="0" borderId="16" xfId="44" applyNumberFormat="1" applyFont="1" applyBorder="1" applyAlignment="1">
      <alignment vertical="center"/>
    </xf>
    <xf numFmtId="0" fontId="23" fillId="0" borderId="0" xfId="44" applyFont="1" applyAlignment="1">
      <alignment horizontal="right" vertical="center"/>
    </xf>
    <xf numFmtId="167" fontId="23" fillId="0" borderId="0" xfId="48" applyNumberFormat="1" applyFont="1" applyBorder="1" applyAlignment="1">
      <alignment horizontal="centerContinuous" vertical="center"/>
    </xf>
    <xf numFmtId="0" fontId="23" fillId="0" borderId="0" xfId="44" applyFont="1" applyAlignment="1">
      <alignment horizontal="centerContinuous" vertical="center"/>
    </xf>
    <xf numFmtId="3" fontId="23" fillId="0" borderId="18" xfId="44" applyNumberFormat="1" applyFont="1" applyBorder="1" applyAlignment="1">
      <alignment vertical="center"/>
    </xf>
    <xf numFmtId="0" fontId="23" fillId="0" borderId="0" xfId="47" applyFont="1" applyAlignment="1">
      <alignment horizontal="center" vertical="center"/>
    </xf>
    <xf numFmtId="0" fontId="23" fillId="0" borderId="14" xfId="44" applyFont="1" applyBorder="1" applyAlignment="1">
      <alignment vertical="center"/>
    </xf>
    <xf numFmtId="0" fontId="23" fillId="0" borderId="20" xfId="44" applyFont="1" applyBorder="1" applyAlignment="1">
      <alignment vertical="center"/>
    </xf>
    <xf numFmtId="3" fontId="21" fillId="0" borderId="0" xfId="44" applyNumberFormat="1" applyFont="1" applyAlignment="1">
      <alignment vertical="center"/>
    </xf>
    <xf numFmtId="49" fontId="20" fillId="0" borderId="0" xfId="44" applyNumberFormat="1" applyFont="1" applyAlignment="1">
      <alignment horizontal="center" vertical="center"/>
    </xf>
    <xf numFmtId="0" fontId="31" fillId="0" borderId="0" xfId="44" applyFont="1" applyAlignment="1">
      <alignment horizontal="center" vertical="center"/>
    </xf>
    <xf numFmtId="3" fontId="28" fillId="0" borderId="0" xfId="44" applyNumberFormat="1" applyFont="1" applyAlignment="1">
      <alignment vertical="center"/>
    </xf>
    <xf numFmtId="167" fontId="27" fillId="0" borderId="0" xfId="48" applyNumberFormat="1" applyFont="1" applyBorder="1"/>
    <xf numFmtId="167" fontId="24" fillId="0" borderId="0" xfId="48" applyNumberFormat="1" applyFont="1" applyBorder="1" applyAlignment="1">
      <alignment horizontal="center" vertical="center"/>
    </xf>
    <xf numFmtId="3" fontId="24" fillId="0" borderId="0" xfId="44" applyNumberFormat="1" applyFont="1" applyAlignment="1">
      <alignment horizontal="center" vertical="center"/>
    </xf>
    <xf numFmtId="0" fontId="24" fillId="0" borderId="17" xfId="44" applyFont="1" applyBorder="1" applyAlignment="1">
      <alignment vertical="center"/>
    </xf>
    <xf numFmtId="167" fontId="24" fillId="0" borderId="0" xfId="48" applyNumberFormat="1" applyFont="1" applyFill="1" applyBorder="1" applyAlignment="1">
      <alignment horizontal="right" vertical="center"/>
    </xf>
    <xf numFmtId="166" fontId="25" fillId="0" borderId="0" xfId="46" applyNumberFormat="1" applyFont="1" applyFill="1" applyBorder="1" applyAlignment="1">
      <alignment horizontal="center" vertical="center"/>
    </xf>
    <xf numFmtId="167" fontId="25" fillId="0" borderId="0" xfId="48" applyNumberFormat="1" applyFont="1" applyFill="1" applyBorder="1" applyAlignment="1">
      <alignment vertical="center"/>
    </xf>
    <xf numFmtId="165" fontId="25" fillId="0" borderId="0" xfId="46" applyFont="1" applyFill="1" applyBorder="1" applyAlignment="1">
      <alignment vertical="center"/>
    </xf>
    <xf numFmtId="0" fontId="34" fillId="0" borderId="0" xfId="44" applyFont="1" applyAlignment="1">
      <alignment vertical="center"/>
    </xf>
    <xf numFmtId="167" fontId="34" fillId="0" borderId="0" xfId="48" applyNumberFormat="1" applyFont="1" applyBorder="1" applyAlignment="1">
      <alignment vertical="center"/>
    </xf>
    <xf numFmtId="0" fontId="25" fillId="0" borderId="0" xfId="44" applyFont="1" applyAlignment="1">
      <alignment vertical="center" wrapText="1"/>
    </xf>
    <xf numFmtId="0" fontId="25" fillId="0" borderId="0" xfId="44" applyFont="1" applyAlignment="1">
      <alignment horizontal="left" vertical="center" wrapText="1"/>
    </xf>
    <xf numFmtId="165" fontId="24" fillId="0" borderId="0" xfId="46" applyFont="1" applyFill="1" applyBorder="1" applyAlignment="1">
      <alignment vertical="center"/>
    </xf>
    <xf numFmtId="43" fontId="25" fillId="0" borderId="0" xfId="45" applyFont="1" applyFill="1" applyBorder="1" applyAlignment="1">
      <alignment vertical="center"/>
    </xf>
    <xf numFmtId="165" fontId="24" fillId="0" borderId="0" xfId="46" applyFont="1" applyFill="1" applyBorder="1" applyAlignment="1">
      <alignment horizontal="center" vertical="center"/>
    </xf>
    <xf numFmtId="0" fontId="32" fillId="0" borderId="17" xfId="44" applyFont="1" applyBorder="1"/>
    <xf numFmtId="0" fontId="36" fillId="0" borderId="0" xfId="44" applyFont="1" applyAlignment="1">
      <alignment horizontal="center"/>
    </xf>
    <xf numFmtId="0" fontId="36" fillId="0" borderId="0" xfId="44" applyFont="1" applyAlignment="1">
      <alignment wrapText="1"/>
    </xf>
    <xf numFmtId="0" fontId="32" fillId="0" borderId="0" xfId="44" applyFont="1"/>
    <xf numFmtId="0" fontId="32" fillId="0" borderId="18" xfId="44" applyFont="1" applyBorder="1"/>
    <xf numFmtId="0" fontId="19" fillId="0" borderId="0" xfId="44"/>
    <xf numFmtId="0" fontId="32" fillId="0" borderId="17" xfId="44" applyFont="1" applyBorder="1" applyAlignment="1">
      <alignment vertical="center"/>
    </xf>
    <xf numFmtId="0" fontId="32" fillId="0" borderId="0" xfId="44" applyFont="1" applyAlignment="1">
      <alignment vertical="center"/>
    </xf>
    <xf numFmtId="167" fontId="32" fillId="0" borderId="0" xfId="48" applyNumberFormat="1" applyFont="1" applyBorder="1" applyAlignment="1">
      <alignment vertical="center"/>
    </xf>
    <xf numFmtId="0" fontId="32" fillId="0" borderId="0" xfId="44" applyFont="1" applyAlignment="1">
      <alignment horizontal="left" vertical="center"/>
    </xf>
    <xf numFmtId="0" fontId="32" fillId="0" borderId="18" xfId="44" applyFont="1" applyBorder="1" applyAlignment="1">
      <alignment vertical="center"/>
    </xf>
    <xf numFmtId="43" fontId="19" fillId="0" borderId="0" xfId="45" applyFont="1" applyFill="1" applyAlignment="1">
      <alignment vertical="center"/>
    </xf>
    <xf numFmtId="0" fontId="32" fillId="0" borderId="0" xfId="47" applyFont="1" applyAlignment="1">
      <alignment horizontal="center" vertical="center"/>
    </xf>
    <xf numFmtId="167" fontId="32" fillId="0" borderId="0" xfId="48" applyNumberFormat="1" applyFont="1" applyBorder="1" applyAlignment="1">
      <alignment horizontal="right" vertical="center"/>
    </xf>
    <xf numFmtId="0" fontId="19" fillId="0" borderId="0" xfId="44" applyAlignment="1">
      <alignment vertical="center"/>
    </xf>
    <xf numFmtId="0" fontId="24" fillId="0" borderId="18" xfId="44" applyFont="1" applyBorder="1" applyAlignment="1">
      <alignment horizontal="center" vertical="center"/>
    </xf>
    <xf numFmtId="0" fontId="23" fillId="0" borderId="0" xfId="44" applyFont="1"/>
    <xf numFmtId="0" fontId="20" fillId="0" borderId="0" xfId="44" applyFont="1"/>
    <xf numFmtId="0" fontId="23" fillId="0" borderId="17" xfId="44" applyFont="1" applyBorder="1" applyAlignment="1">
      <alignment vertical="top"/>
    </xf>
    <xf numFmtId="0" fontId="23" fillId="0" borderId="0" xfId="44" applyFont="1" applyAlignment="1">
      <alignment vertical="top"/>
    </xf>
    <xf numFmtId="0" fontId="23" fillId="0" borderId="18" xfId="44" applyFont="1" applyBorder="1" applyAlignment="1">
      <alignment vertical="top"/>
    </xf>
    <xf numFmtId="0" fontId="20" fillId="0" borderId="0" xfId="44" applyFont="1" applyAlignment="1">
      <alignment vertical="top"/>
    </xf>
    <xf numFmtId="0" fontId="23" fillId="0" borderId="0" xfId="44" applyFont="1" applyAlignment="1">
      <alignment horizontal="left" vertical="top"/>
    </xf>
    <xf numFmtId="0" fontId="29" fillId="0" borderId="0" xfId="44" applyFont="1" applyAlignment="1">
      <alignment horizontal="center" vertical="top"/>
    </xf>
    <xf numFmtId="43" fontId="20" fillId="0" borderId="0" xfId="45" applyFont="1" applyFill="1" applyAlignment="1">
      <alignment vertical="top"/>
    </xf>
    <xf numFmtId="0" fontId="24" fillId="0" borderId="17" xfId="44" applyFont="1" applyBorder="1"/>
    <xf numFmtId="0" fontId="24" fillId="0" borderId="0" xfId="44" applyFont="1"/>
    <xf numFmtId="49" fontId="21" fillId="0" borderId="0" xfId="44" applyNumberFormat="1" applyFont="1" applyAlignment="1">
      <alignment horizontal="center"/>
    </xf>
    <xf numFmtId="167" fontId="24" fillId="0" borderId="0" xfId="48" applyNumberFormat="1" applyFont="1" applyFill="1" applyBorder="1" applyAlignment="1">
      <alignment horizontal="right"/>
    </xf>
    <xf numFmtId="4" fontId="25" fillId="0" borderId="0" xfId="44" applyNumberFormat="1" applyFont="1" applyAlignment="1">
      <alignment horizontal="center"/>
    </xf>
    <xf numFmtId="4" fontId="25" fillId="0" borderId="0" xfId="46" applyNumberFormat="1" applyFont="1" applyFill="1" applyBorder="1" applyAlignment="1">
      <alignment horizontal="right"/>
    </xf>
    <xf numFmtId="165" fontId="25" fillId="0" borderId="0" xfId="46" applyFont="1" applyFill="1" applyBorder="1" applyAlignment="1">
      <alignment horizontal="right"/>
    </xf>
    <xf numFmtId="3" fontId="25" fillId="0" borderId="0" xfId="44" applyNumberFormat="1" applyFont="1" applyAlignment="1">
      <alignment horizontal="right"/>
    </xf>
    <xf numFmtId="166" fontId="20" fillId="0" borderId="0" xfId="46" applyNumberFormat="1" applyFont="1" applyFill="1" applyBorder="1" applyAlignment="1">
      <alignment horizontal="right"/>
    </xf>
    <xf numFmtId="165" fontId="20" fillId="0" borderId="0" xfId="46" applyFont="1" applyFill="1" applyBorder="1" applyAlignment="1">
      <alignment horizontal="right"/>
    </xf>
    <xf numFmtId="0" fontId="20" fillId="0" borderId="18" xfId="44" applyFont="1" applyBorder="1"/>
    <xf numFmtId="0" fontId="25" fillId="0" borderId="17" xfId="44" applyFont="1" applyBorder="1"/>
    <xf numFmtId="0" fontId="25" fillId="0" borderId="0" xfId="44" applyFont="1" applyAlignment="1">
      <alignment wrapText="1"/>
    </xf>
    <xf numFmtId="167" fontId="26" fillId="0" borderId="0" xfId="48" applyNumberFormat="1" applyFont="1" applyBorder="1" applyAlignment="1">
      <alignment horizontal="right" wrapText="1"/>
    </xf>
    <xf numFmtId="167" fontId="25" fillId="0" borderId="0" xfId="48" applyNumberFormat="1" applyFont="1" applyFill="1" applyBorder="1" applyAlignment="1"/>
    <xf numFmtId="0" fontId="25" fillId="0" borderId="0" xfId="44" applyFont="1" applyAlignment="1">
      <alignment horizontal="right"/>
    </xf>
    <xf numFmtId="166" fontId="25" fillId="0" borderId="0" xfId="46" applyNumberFormat="1" applyFont="1" applyFill="1" applyBorder="1" applyAlignment="1">
      <alignment horizontal="center"/>
    </xf>
    <xf numFmtId="166" fontId="21" fillId="0" borderId="0" xfId="46" applyNumberFormat="1" applyFont="1" applyFill="1" applyBorder="1" applyAlignment="1">
      <alignment horizontal="right"/>
    </xf>
    <xf numFmtId="43" fontId="25" fillId="0" borderId="0" xfId="45" applyFont="1" applyFill="1" applyBorder="1" applyAlignment="1"/>
    <xf numFmtId="43" fontId="20" fillId="0" borderId="0" xfId="45" applyFont="1" applyFill="1" applyBorder="1" applyAlignment="1"/>
    <xf numFmtId="0" fontId="25" fillId="0" borderId="0" xfId="44" applyFont="1"/>
    <xf numFmtId="0" fontId="24" fillId="0" borderId="0" xfId="44" applyFont="1" applyAlignment="1">
      <alignment horizontal="right"/>
    </xf>
    <xf numFmtId="4" fontId="24" fillId="0" borderId="0" xfId="44" applyNumberFormat="1" applyFont="1" applyAlignment="1">
      <alignment horizontal="center"/>
    </xf>
    <xf numFmtId="165" fontId="21" fillId="0" borderId="0" xfId="46" applyFont="1" applyFill="1" applyBorder="1" applyAlignment="1">
      <alignment horizontal="right"/>
    </xf>
    <xf numFmtId="4" fontId="24" fillId="0" borderId="0" xfId="46" applyNumberFormat="1" applyFont="1" applyFill="1" applyBorder="1" applyAlignment="1">
      <alignment horizontal="right"/>
    </xf>
    <xf numFmtId="3" fontId="25" fillId="0" borderId="0" xfId="44" applyNumberFormat="1" applyFont="1" applyAlignment="1">
      <alignment horizontal="center"/>
    </xf>
    <xf numFmtId="4" fontId="25" fillId="0" borderId="0" xfId="44" applyNumberFormat="1" applyFont="1"/>
    <xf numFmtId="4" fontId="24" fillId="0" borderId="0" xfId="44" applyNumberFormat="1" applyFont="1"/>
    <xf numFmtId="167" fontId="25" fillId="0" borderId="0" xfId="48" applyNumberFormat="1" applyFont="1" applyFill="1" applyBorder="1" applyAlignment="1">
      <alignment horizontal="right"/>
    </xf>
    <xf numFmtId="0" fontId="20" fillId="0" borderId="0" xfId="44" applyFont="1" applyAlignment="1">
      <alignment horizontal="center"/>
    </xf>
    <xf numFmtId="167" fontId="25" fillId="0" borderId="0" xfId="48" applyNumberFormat="1" applyFont="1" applyBorder="1" applyAlignment="1">
      <alignment horizontal="right"/>
    </xf>
    <xf numFmtId="167" fontId="25" fillId="0" borderId="0" xfId="48" applyNumberFormat="1" applyFont="1" applyBorder="1" applyAlignment="1"/>
    <xf numFmtId="3" fontId="20" fillId="0" borderId="18" xfId="44" applyNumberFormat="1" applyFont="1" applyBorder="1"/>
    <xf numFmtId="0" fontId="25" fillId="0" borderId="0" xfId="44" applyFont="1" applyAlignment="1">
      <alignment horizontal="left"/>
    </xf>
    <xf numFmtId="166" fontId="25" fillId="0" borderId="0" xfId="46" applyNumberFormat="1" applyFont="1" applyFill="1" applyBorder="1" applyAlignment="1">
      <alignment horizontal="right"/>
    </xf>
    <xf numFmtId="43" fontId="20" fillId="0" borderId="0" xfId="45" applyFont="1" applyFill="1" applyAlignment="1"/>
    <xf numFmtId="165" fontId="25" fillId="0" borderId="0" xfId="46" applyFont="1" applyFill="1" applyBorder="1" applyAlignment="1"/>
    <xf numFmtId="3" fontId="24" fillId="0" borderId="0" xfId="44" applyNumberFormat="1" applyFont="1" applyAlignment="1">
      <alignment horizontal="right"/>
    </xf>
    <xf numFmtId="167" fontId="35" fillId="0" borderId="0" xfId="48" applyNumberFormat="1" applyFont="1" applyFill="1" applyBorder="1" applyAlignment="1">
      <alignment horizontal="right"/>
    </xf>
    <xf numFmtId="3" fontId="35" fillId="0" borderId="0" xfId="44" applyNumberFormat="1" applyFont="1" applyAlignment="1">
      <alignment horizontal="center"/>
    </xf>
    <xf numFmtId="3" fontId="20" fillId="0" borderId="0" xfId="44" applyNumberFormat="1" applyFont="1" applyAlignment="1">
      <alignment horizontal="right"/>
    </xf>
    <xf numFmtId="0" fontId="24" fillId="0" borderId="0" xfId="44" applyFont="1" applyAlignment="1">
      <alignment wrapText="1"/>
    </xf>
    <xf numFmtId="0" fontId="25" fillId="0" borderId="14" xfId="44" applyFont="1" applyBorder="1" applyAlignment="1">
      <alignment horizontal="right"/>
    </xf>
    <xf numFmtId="0" fontId="23" fillId="0" borderId="13" xfId="44" applyFont="1" applyBorder="1"/>
    <xf numFmtId="0" fontId="34" fillId="0" borderId="0" xfId="44" applyFont="1"/>
    <xf numFmtId="0" fontId="20" fillId="0" borderId="13" xfId="44" applyFont="1" applyBorder="1"/>
    <xf numFmtId="0" fontId="23" fillId="0" borderId="0" xfId="44" applyFont="1" applyAlignment="1">
      <alignment horizontal="center" vertical="top"/>
    </xf>
    <xf numFmtId="0" fontId="23" fillId="0" borderId="0" xfId="44" applyFont="1" applyAlignment="1">
      <alignment horizontal="center"/>
    </xf>
    <xf numFmtId="168" fontId="20" fillId="0" borderId="0" xfId="48" applyNumberFormat="1" applyFont="1" applyAlignment="1">
      <alignment vertical="center"/>
    </xf>
    <xf numFmtId="169" fontId="20" fillId="0" borderId="0" xfId="48" applyNumberFormat="1" applyFont="1" applyAlignment="1">
      <alignment vertical="center"/>
    </xf>
    <xf numFmtId="0" fontId="25" fillId="0" borderId="0" xfId="47" applyFont="1" applyAlignment="1">
      <alignment vertical="center"/>
    </xf>
    <xf numFmtId="167" fontId="25" fillId="0" borderId="0" xfId="47" applyNumberFormat="1" applyFont="1" applyAlignment="1">
      <alignment vertical="center"/>
    </xf>
    <xf numFmtId="0" fontId="24" fillId="0" borderId="0" xfId="47" applyFont="1" applyAlignment="1">
      <alignment vertical="center"/>
    </xf>
    <xf numFmtId="167" fontId="25" fillId="0" borderId="14" xfId="47" applyNumberFormat="1" applyFont="1" applyBorder="1" applyAlignment="1">
      <alignment horizontal="center" vertical="center"/>
    </xf>
    <xf numFmtId="167" fontId="24" fillId="0" borderId="11" xfId="46" applyNumberFormat="1" applyFont="1" applyBorder="1" applyAlignment="1">
      <alignment horizontal="right" vertical="center"/>
    </xf>
    <xf numFmtId="167" fontId="24" fillId="0" borderId="0" xfId="46" applyNumberFormat="1" applyFont="1" applyBorder="1" applyAlignment="1">
      <alignment horizontal="right" vertical="center"/>
    </xf>
    <xf numFmtId="4" fontId="24" fillId="0" borderId="11" xfId="46" applyNumberFormat="1" applyFont="1" applyBorder="1" applyAlignment="1">
      <alignment horizontal="right" vertical="center"/>
    </xf>
    <xf numFmtId="167" fontId="25" fillId="0" borderId="0" xfId="46" applyNumberFormat="1" applyFont="1" applyBorder="1" applyAlignment="1">
      <alignment horizontal="right" vertical="center"/>
    </xf>
    <xf numFmtId="165" fontId="25" fillId="0" borderId="0" xfId="46" applyFont="1" applyBorder="1" applyAlignment="1">
      <alignment horizontal="right" vertical="center"/>
    </xf>
    <xf numFmtId="4" fontId="25" fillId="0" borderId="0" xfId="46" applyNumberFormat="1" applyFont="1" applyBorder="1" applyAlignment="1">
      <alignment horizontal="right" vertical="center"/>
    </xf>
    <xf numFmtId="4" fontId="24" fillId="0" borderId="0" xfId="46" applyNumberFormat="1" applyFont="1" applyBorder="1" applyAlignment="1">
      <alignment horizontal="right" vertical="center"/>
    </xf>
    <xf numFmtId="167" fontId="24" fillId="0" borderId="12" xfId="46" applyNumberFormat="1" applyFont="1" applyBorder="1" applyAlignment="1">
      <alignment horizontal="right" vertical="center"/>
    </xf>
    <xf numFmtId="167" fontId="24" fillId="0" borderId="11" xfId="46" applyNumberFormat="1" applyFont="1" applyFill="1" applyBorder="1" applyAlignment="1">
      <alignment horizontal="right" vertical="center"/>
    </xf>
    <xf numFmtId="167" fontId="24" fillId="0" borderId="0" xfId="46" applyNumberFormat="1" applyFont="1" applyFill="1" applyBorder="1" applyAlignment="1">
      <alignment horizontal="right" vertical="center"/>
    </xf>
    <xf numFmtId="167" fontId="25" fillId="0" borderId="0" xfId="46" applyNumberFormat="1" applyFont="1" applyFill="1" applyBorder="1" applyAlignment="1">
      <alignment horizontal="right" vertical="center"/>
    </xf>
    <xf numFmtId="0" fontId="24" fillId="0" borderId="0" xfId="47" applyFont="1" applyAlignment="1">
      <alignment horizontal="center" vertical="center"/>
    </xf>
    <xf numFmtId="0" fontId="25" fillId="0" borderId="17" xfId="47" applyFont="1" applyBorder="1" applyAlignment="1">
      <alignment vertical="center"/>
    </xf>
    <xf numFmtId="0" fontId="25" fillId="0" borderId="18" xfId="47" applyFont="1" applyBorder="1" applyAlignment="1">
      <alignment vertical="center"/>
    </xf>
    <xf numFmtId="0" fontId="24" fillId="0" borderId="17" xfId="47" applyFont="1" applyBorder="1" applyAlignment="1">
      <alignment vertical="center"/>
    </xf>
    <xf numFmtId="0" fontId="24" fillId="0" borderId="18" xfId="47" applyFont="1" applyBorder="1" applyAlignment="1">
      <alignment vertical="center"/>
    </xf>
    <xf numFmtId="3" fontId="25" fillId="0" borderId="18" xfId="47" applyNumberFormat="1" applyFont="1" applyBorder="1" applyAlignment="1">
      <alignment vertical="center"/>
    </xf>
    <xf numFmtId="43" fontId="20" fillId="0" borderId="17" xfId="45" applyFont="1" applyFill="1" applyBorder="1" applyAlignment="1">
      <alignment vertical="center"/>
    </xf>
    <xf numFmtId="167" fontId="20" fillId="0" borderId="18" xfId="48" applyNumberFormat="1" applyFont="1" applyBorder="1" applyAlignment="1">
      <alignment vertical="center"/>
    </xf>
    <xf numFmtId="167" fontId="23" fillId="0" borderId="18" xfId="48" applyNumberFormat="1" applyFont="1" applyBorder="1" applyAlignment="1">
      <alignment vertical="center"/>
    </xf>
    <xf numFmtId="43" fontId="19" fillId="0" borderId="17" xfId="45" applyFont="1" applyFill="1" applyBorder="1" applyAlignment="1">
      <alignment vertical="center"/>
    </xf>
    <xf numFmtId="0" fontId="19" fillId="0" borderId="17" xfId="44" applyBorder="1" applyAlignment="1">
      <alignment vertical="center"/>
    </xf>
    <xf numFmtId="167" fontId="24" fillId="0" borderId="13" xfId="46" applyNumberFormat="1" applyFont="1" applyBorder="1" applyAlignment="1">
      <alignment horizontal="right" vertical="center"/>
    </xf>
    <xf numFmtId="167" fontId="25" fillId="0" borderId="11" xfId="46" applyNumberFormat="1" applyFont="1" applyBorder="1" applyAlignment="1">
      <alignment horizontal="right" vertical="center"/>
    </xf>
    <xf numFmtId="4" fontId="24" fillId="0" borderId="12" xfId="46" applyNumberFormat="1" applyFont="1" applyBorder="1" applyAlignment="1">
      <alignment horizontal="right" vertical="center"/>
    </xf>
    <xf numFmtId="0" fontId="24" fillId="0" borderId="14" xfId="47" applyFont="1" applyBorder="1" applyAlignment="1">
      <alignment horizontal="center" vertical="center"/>
    </xf>
    <xf numFmtId="0" fontId="25" fillId="0" borderId="14" xfId="47" applyFont="1" applyBorder="1" applyAlignment="1">
      <alignment vertical="center"/>
    </xf>
    <xf numFmtId="49" fontId="25" fillId="0" borderId="14" xfId="47" applyNumberFormat="1" applyFont="1" applyBorder="1" applyAlignment="1">
      <alignment vertical="center"/>
    </xf>
    <xf numFmtId="167" fontId="25" fillId="0" borderId="14" xfId="47" applyNumberFormat="1" applyFont="1" applyBorder="1" applyAlignment="1">
      <alignment vertical="center"/>
    </xf>
    <xf numFmtId="3" fontId="25" fillId="0" borderId="14" xfId="47" applyNumberFormat="1" applyFont="1" applyBorder="1" applyAlignment="1">
      <alignment vertical="center"/>
    </xf>
    <xf numFmtId="43" fontId="25" fillId="0" borderId="0" xfId="47" applyNumberFormat="1" applyFont="1" applyAlignment="1">
      <alignment vertical="center"/>
    </xf>
    <xf numFmtId="0" fontId="37" fillId="0" borderId="0" xfId="44" applyFont="1" applyAlignment="1">
      <alignment horizontal="center" vertical="center" wrapText="1"/>
    </xf>
    <xf numFmtId="3" fontId="25" fillId="0" borderId="0" xfId="47" applyNumberFormat="1" applyFont="1" applyAlignment="1">
      <alignment vertical="center"/>
    </xf>
    <xf numFmtId="0" fontId="26" fillId="0" borderId="0" xfId="44" applyFont="1" applyAlignment="1">
      <alignment horizontal="left" vertical="center"/>
    </xf>
    <xf numFmtId="3" fontId="25" fillId="0" borderId="0" xfId="44" applyNumberFormat="1" applyFont="1" applyAlignment="1">
      <alignment vertical="center"/>
    </xf>
    <xf numFmtId="0" fontId="21" fillId="0" borderId="0" xfId="44" applyFont="1" applyAlignment="1">
      <alignment vertical="center"/>
    </xf>
    <xf numFmtId="3" fontId="20" fillId="0" borderId="0" xfId="44" applyNumberFormat="1" applyFont="1" applyAlignment="1">
      <alignment vertical="center"/>
    </xf>
    <xf numFmtId="3" fontId="20" fillId="0" borderId="0" xfId="44" applyNumberFormat="1" applyFont="1"/>
    <xf numFmtId="3" fontId="23" fillId="0" borderId="0" xfId="44" applyNumberFormat="1" applyFont="1" applyAlignment="1">
      <alignment vertical="center"/>
    </xf>
    <xf numFmtId="0" fontId="39" fillId="0" borderId="0" xfId="44" applyFont="1" applyAlignment="1">
      <alignment horizontal="center" vertical="center"/>
    </xf>
    <xf numFmtId="0" fontId="39" fillId="0" borderId="0" xfId="44" applyFont="1" applyAlignment="1">
      <alignment wrapText="1"/>
    </xf>
    <xf numFmtId="0" fontId="26" fillId="0" borderId="0" xfId="47" applyFont="1" applyAlignment="1">
      <alignment horizontal="center" vertical="center"/>
    </xf>
    <xf numFmtId="167" fontId="32" fillId="0" borderId="0" xfId="48" applyNumberFormat="1" applyFont="1" applyBorder="1" applyAlignment="1">
      <alignment horizontal="centerContinuous" vertical="center"/>
    </xf>
    <xf numFmtId="167" fontId="26" fillId="0" borderId="18" xfId="48" applyNumberFormat="1" applyFont="1" applyBorder="1" applyAlignment="1">
      <alignment vertical="center"/>
    </xf>
    <xf numFmtId="167" fontId="25" fillId="0" borderId="0" xfId="48" applyNumberFormat="1" applyFont="1" applyFill="1" applyBorder="1" applyAlignment="1">
      <alignment horizontal="right" vertical="center" wrapText="1"/>
    </xf>
    <xf numFmtId="167" fontId="20" fillId="0" borderId="0" xfId="44" applyNumberFormat="1" applyFont="1" applyAlignment="1">
      <alignment vertical="center"/>
    </xf>
    <xf numFmtId="43" fontId="20" fillId="0" borderId="23" xfId="45" applyFont="1" applyFill="1" applyBorder="1" applyAlignment="1">
      <alignment vertical="center"/>
    </xf>
    <xf numFmtId="0" fontId="20" fillId="0" borderId="26" xfId="44" applyFont="1" applyBorder="1" applyAlignment="1">
      <alignment vertical="center"/>
    </xf>
    <xf numFmtId="0" fontId="20" fillId="0" borderId="27" xfId="44" applyFont="1" applyBorder="1" applyAlignment="1">
      <alignment vertical="center"/>
    </xf>
    <xf numFmtId="0" fontId="25" fillId="0" borderId="26" xfId="44" applyFont="1" applyBorder="1" applyAlignment="1">
      <alignment horizontal="center"/>
    </xf>
    <xf numFmtId="0" fontId="21" fillId="0" borderId="0" xfId="44" applyFont="1" applyAlignment="1">
      <alignment horizontal="center"/>
    </xf>
    <xf numFmtId="0" fontId="24" fillId="0" borderId="0" xfId="44" applyFont="1" applyAlignment="1">
      <alignment horizontal="center" wrapText="1"/>
    </xf>
    <xf numFmtId="164" fontId="25" fillId="0" borderId="0" xfId="44" applyNumberFormat="1" applyFont="1" applyAlignment="1">
      <alignment horizontal="center"/>
    </xf>
    <xf numFmtId="0" fontId="25" fillId="0" borderId="27" xfId="44" applyFont="1" applyBorder="1" applyAlignment="1">
      <alignment horizontal="center"/>
    </xf>
    <xf numFmtId="0" fontId="25" fillId="0" borderId="26" xfId="44" applyFont="1" applyBorder="1" applyAlignment="1">
      <alignment horizontal="center" vertical="top"/>
    </xf>
    <xf numFmtId="0" fontId="21" fillId="0" borderId="0" xfId="44" applyFont="1" applyAlignment="1">
      <alignment horizontal="center" vertical="top"/>
    </xf>
    <xf numFmtId="0" fontId="24" fillId="0" borderId="0" xfId="44" applyFont="1" applyAlignment="1">
      <alignment horizontal="center" vertical="top"/>
    </xf>
    <xf numFmtId="0" fontId="25" fillId="0" borderId="27" xfId="44" applyFont="1" applyBorder="1" applyAlignment="1">
      <alignment horizontal="center" vertical="top"/>
    </xf>
    <xf numFmtId="0" fontId="24" fillId="0" borderId="26" xfId="44" applyFont="1" applyBorder="1" applyAlignment="1">
      <alignment horizontal="center" vertical="center"/>
    </xf>
    <xf numFmtId="0" fontId="25" fillId="0" borderId="27" xfId="44" applyFont="1" applyBorder="1" applyAlignment="1">
      <alignment horizontal="center" vertical="center"/>
    </xf>
    <xf numFmtId="0" fontId="25" fillId="0" borderId="26" xfId="44" applyFont="1" applyBorder="1" applyAlignment="1">
      <alignment vertical="center"/>
    </xf>
    <xf numFmtId="0" fontId="25" fillId="0" borderId="27" xfId="44" applyFont="1" applyBorder="1" applyAlignment="1">
      <alignment vertical="center"/>
    </xf>
    <xf numFmtId="4" fontId="24" fillId="0" borderId="0" xfId="44" applyNumberFormat="1" applyFont="1" applyAlignment="1">
      <alignment vertical="center"/>
    </xf>
    <xf numFmtId="0" fontId="24" fillId="0" borderId="27" xfId="44" applyFont="1" applyBorder="1" applyAlignment="1">
      <alignment vertical="center"/>
    </xf>
    <xf numFmtId="3" fontId="25" fillId="0" borderId="27" xfId="44" applyNumberFormat="1" applyFont="1" applyBorder="1" applyAlignment="1">
      <alignment vertical="center"/>
    </xf>
    <xf numFmtId="0" fontId="25" fillId="0" borderId="28" xfId="44" applyFont="1" applyBorder="1" applyAlignment="1">
      <alignment vertical="center"/>
    </xf>
    <xf numFmtId="0" fontId="25" fillId="0" borderId="29" xfId="44" applyFont="1" applyBorder="1" applyAlignment="1">
      <alignment vertical="center"/>
    </xf>
    <xf numFmtId="0" fontId="23" fillId="0" borderId="30" xfId="44" applyFont="1" applyBorder="1" applyAlignment="1">
      <alignment vertical="center"/>
    </xf>
    <xf numFmtId="0" fontId="23" fillId="0" borderId="31" xfId="44" applyFont="1" applyBorder="1" applyAlignment="1">
      <alignment vertical="center"/>
    </xf>
    <xf numFmtId="0" fontId="23" fillId="0" borderId="26" xfId="44" applyFont="1" applyBorder="1" applyAlignment="1">
      <alignment vertical="center"/>
    </xf>
    <xf numFmtId="0" fontId="23" fillId="0" borderId="27" xfId="44" applyFont="1" applyBorder="1" applyAlignment="1">
      <alignment vertical="center"/>
    </xf>
    <xf numFmtId="0" fontId="26" fillId="0" borderId="26" xfId="44" applyFont="1" applyBorder="1" applyAlignment="1">
      <alignment vertical="center"/>
    </xf>
    <xf numFmtId="0" fontId="26" fillId="0" borderId="27" xfId="44" applyFont="1" applyBorder="1" applyAlignment="1">
      <alignment vertical="center"/>
    </xf>
    <xf numFmtId="0" fontId="26" fillId="0" borderId="26" xfId="44" applyFont="1" applyBorder="1"/>
    <xf numFmtId="0" fontId="26" fillId="0" borderId="27" xfId="44" applyFont="1" applyBorder="1"/>
    <xf numFmtId="0" fontId="26" fillId="0" borderId="26" xfId="44" applyFont="1" applyBorder="1" applyAlignment="1">
      <alignment horizontal="center" vertical="top"/>
    </xf>
    <xf numFmtId="0" fontId="26" fillId="0" borderId="0" xfId="44" applyFont="1" applyAlignment="1">
      <alignment horizontal="center" vertical="top"/>
    </xf>
    <xf numFmtId="0" fontId="26" fillId="0" borderId="27" xfId="44" applyFont="1" applyBorder="1" applyAlignment="1">
      <alignment horizontal="center" vertical="top"/>
    </xf>
    <xf numFmtId="0" fontId="23" fillId="0" borderId="26" xfId="44" applyFont="1" applyBorder="1" applyAlignment="1">
      <alignment horizontal="center" vertical="top"/>
    </xf>
    <xf numFmtId="0" fontId="23" fillId="0" borderId="27" xfId="44" applyFont="1" applyBorder="1" applyAlignment="1">
      <alignment horizontal="center" vertical="top"/>
    </xf>
    <xf numFmtId="0" fontId="26" fillId="0" borderId="33" xfId="44" applyFont="1" applyBorder="1" applyAlignment="1">
      <alignment vertical="center"/>
    </xf>
    <xf numFmtId="0" fontId="26" fillId="0" borderId="34" xfId="44" applyFont="1" applyBorder="1" applyAlignment="1">
      <alignment vertical="center"/>
    </xf>
    <xf numFmtId="15" fontId="24" fillId="0" borderId="0" xfId="48" applyNumberFormat="1" applyFont="1" applyBorder="1" applyAlignment="1">
      <alignment horizontal="center" vertical="center"/>
    </xf>
    <xf numFmtId="2" fontId="20" fillId="0" borderId="0" xfId="44" applyNumberFormat="1" applyFont="1" applyAlignment="1">
      <alignment vertical="center"/>
    </xf>
    <xf numFmtId="167" fontId="39" fillId="0" borderId="0" xfId="48" applyNumberFormat="1" applyFont="1" applyBorder="1" applyAlignment="1">
      <alignment vertical="center"/>
    </xf>
    <xf numFmtId="0" fontId="25" fillId="0" borderId="13" xfId="47" applyFont="1" applyBorder="1" applyAlignment="1">
      <alignment vertical="center"/>
    </xf>
    <xf numFmtId="0" fontId="24" fillId="0" borderId="13" xfId="47" applyFont="1" applyBorder="1" applyAlignment="1">
      <alignment horizontal="left" vertical="center"/>
    </xf>
    <xf numFmtId="49" fontId="24" fillId="0" borderId="13" xfId="47" applyNumberFormat="1" applyFont="1" applyBorder="1" applyAlignment="1">
      <alignment horizontal="center" vertical="center"/>
    </xf>
    <xf numFmtId="167" fontId="24" fillId="0" borderId="13" xfId="47" applyNumberFormat="1" applyFont="1" applyBorder="1" applyAlignment="1">
      <alignment horizontal="center" vertical="center"/>
    </xf>
    <xf numFmtId="0" fontId="24" fillId="0" borderId="13" xfId="47" applyFont="1" applyBorder="1" applyAlignment="1">
      <alignment horizontal="center" vertical="center"/>
    </xf>
    <xf numFmtId="0" fontId="25" fillId="33" borderId="0" xfId="47" applyFont="1" applyFill="1" applyAlignment="1">
      <alignment vertical="center"/>
    </xf>
    <xf numFmtId="4" fontId="25" fillId="0" borderId="0" xfId="47" applyNumberFormat="1" applyFont="1" applyAlignment="1">
      <alignment vertical="center"/>
    </xf>
    <xf numFmtId="49" fontId="25" fillId="0" borderId="13" xfId="47" applyNumberFormat="1" applyFont="1" applyBorder="1" applyAlignment="1">
      <alignment vertical="center"/>
    </xf>
    <xf numFmtId="167" fontId="25" fillId="0" borderId="13" xfId="47" applyNumberFormat="1" applyFont="1" applyBorder="1" applyAlignment="1">
      <alignment horizontal="center" vertical="center"/>
    </xf>
    <xf numFmtId="49" fontId="25" fillId="0" borderId="0" xfId="47" applyNumberFormat="1" applyFont="1" applyAlignment="1">
      <alignment vertical="center"/>
    </xf>
    <xf numFmtId="0" fontId="25" fillId="0" borderId="0" xfId="47" applyFont="1"/>
    <xf numFmtId="0" fontId="0" fillId="0" borderId="0" xfId="0" applyAlignment="1">
      <alignment vertical="center"/>
    </xf>
    <xf numFmtId="0" fontId="0" fillId="0" borderId="10" xfId="0" applyBorder="1" applyAlignment="1">
      <alignment vertical="center" wrapText="1"/>
    </xf>
    <xf numFmtId="49" fontId="0" fillId="0" borderId="10" xfId="0" applyNumberFormat="1" applyBorder="1" applyAlignment="1">
      <alignment vertical="center" wrapText="1"/>
    </xf>
    <xf numFmtId="0" fontId="16" fillId="0" borderId="10" xfId="0" applyFont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16" fillId="0" borderId="10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49" fontId="0" fillId="0" borderId="10" xfId="0" applyNumberFormat="1" applyBorder="1" applyAlignment="1">
      <alignment horizontal="right" vertical="center" wrapText="1"/>
    </xf>
    <xf numFmtId="164" fontId="0" fillId="0" borderId="10" xfId="0" applyNumberFormat="1" applyBorder="1" applyAlignment="1">
      <alignment horizontal="right" vertical="center" wrapText="1"/>
    </xf>
    <xf numFmtId="167" fontId="35" fillId="0" borderId="0" xfId="48" applyNumberFormat="1" applyFont="1" applyFill="1" applyBorder="1" applyAlignment="1">
      <alignment horizontal="right" vertical="center"/>
    </xf>
    <xf numFmtId="167" fontId="27" fillId="0" borderId="0" xfId="48" applyNumberFormat="1" applyFont="1" applyBorder="1" applyAlignment="1">
      <alignment vertical="center"/>
    </xf>
    <xf numFmtId="170" fontId="42" fillId="0" borderId="0" xfId="48" applyNumberFormat="1" applyFont="1" applyFill="1" applyAlignment="1">
      <alignment vertical="center"/>
    </xf>
    <xf numFmtId="170" fontId="42" fillId="0" borderId="0" xfId="48" applyNumberFormat="1" applyFont="1" applyAlignment="1">
      <alignment vertical="center"/>
    </xf>
    <xf numFmtId="170" fontId="43" fillId="0" borderId="0" xfId="48" applyNumberFormat="1" applyFont="1" applyAlignment="1">
      <alignment horizontal="center" vertical="center"/>
    </xf>
    <xf numFmtId="170" fontId="42" fillId="0" borderId="0" xfId="44" applyNumberFormat="1" applyFont="1" applyAlignment="1">
      <alignment vertical="center"/>
    </xf>
    <xf numFmtId="170" fontId="42" fillId="0" borderId="0" xfId="45" applyNumberFormat="1" applyFont="1" applyFill="1" applyAlignment="1">
      <alignment vertical="center"/>
    </xf>
    <xf numFmtId="164" fontId="42" fillId="0" borderId="0" xfId="48" applyNumberFormat="1" applyFont="1" applyFill="1" applyAlignment="1">
      <alignment vertical="center"/>
    </xf>
    <xf numFmtId="164" fontId="42" fillId="0" borderId="0" xfId="48" applyNumberFormat="1" applyFont="1" applyAlignment="1">
      <alignment vertical="center"/>
    </xf>
    <xf numFmtId="164" fontId="43" fillId="0" borderId="0" xfId="48" applyNumberFormat="1" applyFont="1" applyAlignment="1">
      <alignment horizontal="center" vertical="center"/>
    </xf>
    <xf numFmtId="164" fontId="20" fillId="0" borderId="0" xfId="45" applyNumberFormat="1" applyFont="1" applyFill="1" applyAlignment="1">
      <alignment vertical="center"/>
    </xf>
    <xf numFmtId="164" fontId="19" fillId="0" borderId="0" xfId="44" applyNumberFormat="1" applyAlignment="1">
      <alignment vertical="center"/>
    </xf>
    <xf numFmtId="164" fontId="19" fillId="0" borderId="0" xfId="45" applyNumberFormat="1" applyFont="1" applyFill="1" applyAlignment="1">
      <alignment vertical="center"/>
    </xf>
    <xf numFmtId="0" fontId="26" fillId="0" borderId="0" xfId="44" applyFont="1" applyBorder="1" applyAlignment="1">
      <alignment vertical="center"/>
    </xf>
    <xf numFmtId="0" fontId="32" fillId="0" borderId="0" xfId="44" applyFont="1" applyBorder="1" applyAlignment="1">
      <alignment horizontal="center" vertical="center"/>
    </xf>
    <xf numFmtId="0" fontId="25" fillId="0" borderId="0" xfId="44" applyFont="1" applyBorder="1" applyAlignment="1">
      <alignment vertical="center"/>
    </xf>
    <xf numFmtId="0" fontId="20" fillId="0" borderId="0" xfId="44" applyFont="1" applyBorder="1" applyAlignment="1">
      <alignment horizontal="center" vertical="center"/>
    </xf>
    <xf numFmtId="0" fontId="25" fillId="0" borderId="0" xfId="44" applyFont="1" applyBorder="1" applyAlignment="1">
      <alignment horizontal="center" vertical="center"/>
    </xf>
    <xf numFmtId="0" fontId="24" fillId="0" borderId="0" xfId="44" applyFont="1" applyBorder="1" applyAlignment="1">
      <alignment horizontal="center" vertical="center"/>
    </xf>
    <xf numFmtId="0" fontId="21" fillId="0" borderId="0" xfId="44" applyFont="1" applyBorder="1" applyAlignment="1">
      <alignment horizontal="center" vertical="center"/>
    </xf>
    <xf numFmtId="3" fontId="24" fillId="0" borderId="0" xfId="44" applyNumberFormat="1" applyFont="1" applyBorder="1" applyAlignment="1">
      <alignment horizontal="center" vertical="center"/>
    </xf>
    <xf numFmtId="0" fontId="25" fillId="0" borderId="0" xfId="44" applyFont="1" applyBorder="1" applyAlignment="1">
      <alignment horizontal="centerContinuous" vertical="center"/>
    </xf>
    <xf numFmtId="4" fontId="25" fillId="0" borderId="0" xfId="44" applyNumberFormat="1" applyFont="1" applyBorder="1" applyAlignment="1">
      <alignment horizontal="center" vertical="center"/>
    </xf>
    <xf numFmtId="0" fontId="20" fillId="0" borderId="0" xfId="44" applyFont="1" applyBorder="1" applyAlignment="1">
      <alignment vertical="center"/>
    </xf>
    <xf numFmtId="0" fontId="24" fillId="0" borderId="0" xfId="44" applyFont="1" applyBorder="1" applyAlignment="1">
      <alignment horizontal="left" vertical="center"/>
    </xf>
    <xf numFmtId="4" fontId="24" fillId="0" borderId="0" xfId="44" applyNumberFormat="1" applyFont="1" applyBorder="1" applyAlignment="1">
      <alignment horizontal="center" vertical="center"/>
    </xf>
    <xf numFmtId="4" fontId="24" fillId="0" borderId="0" xfId="44" applyNumberFormat="1" applyFont="1" applyBorder="1" applyAlignment="1">
      <alignment horizontal="right" vertical="center"/>
    </xf>
    <xf numFmtId="3" fontId="24" fillId="0" borderId="0" xfId="44" applyNumberFormat="1" applyFont="1" applyBorder="1" applyAlignment="1">
      <alignment horizontal="right" vertical="center"/>
    </xf>
    <xf numFmtId="3" fontId="21" fillId="0" borderId="0" xfId="44" applyNumberFormat="1" applyFont="1" applyBorder="1" applyAlignment="1">
      <alignment vertical="center"/>
    </xf>
    <xf numFmtId="0" fontId="24" fillId="0" borderId="0" xfId="44" applyFont="1" applyBorder="1" applyAlignment="1">
      <alignment vertical="center"/>
    </xf>
    <xf numFmtId="49" fontId="21" fillId="0" borderId="0" xfId="44" applyNumberFormat="1" applyFont="1" applyBorder="1" applyAlignment="1">
      <alignment horizontal="center" vertical="center"/>
    </xf>
    <xf numFmtId="0" fontId="24" fillId="0" borderId="0" xfId="44" applyFont="1" applyBorder="1" applyAlignment="1">
      <alignment horizontal="right" vertical="center"/>
    </xf>
    <xf numFmtId="4" fontId="20" fillId="0" borderId="0" xfId="44" applyNumberFormat="1" applyFont="1" applyBorder="1" applyAlignment="1">
      <alignment vertical="center"/>
    </xf>
    <xf numFmtId="0" fontId="25" fillId="0" borderId="0" xfId="44" applyFont="1" applyBorder="1" applyAlignment="1">
      <alignment horizontal="right" vertical="center"/>
    </xf>
    <xf numFmtId="49" fontId="20" fillId="0" borderId="0" xfId="44" applyNumberFormat="1" applyFont="1" applyBorder="1" applyAlignment="1">
      <alignment horizontal="center" vertical="center"/>
    </xf>
    <xf numFmtId="4" fontId="25" fillId="0" borderId="0" xfId="44" applyNumberFormat="1" applyFont="1" applyBorder="1" applyAlignment="1">
      <alignment vertical="center"/>
    </xf>
    <xf numFmtId="4" fontId="25" fillId="0" borderId="0" xfId="44" applyNumberFormat="1" applyFont="1" applyBorder="1" applyAlignment="1">
      <alignment horizontal="centerContinuous" vertical="center"/>
    </xf>
    <xf numFmtId="0" fontId="39" fillId="0" borderId="0" xfId="44" applyFont="1" applyBorder="1" applyAlignment="1">
      <alignment vertical="center"/>
    </xf>
    <xf numFmtId="0" fontId="29" fillId="0" borderId="0" xfId="44" applyFont="1" applyBorder="1" applyAlignment="1">
      <alignment horizontal="center" vertical="center"/>
    </xf>
    <xf numFmtId="3" fontId="28" fillId="0" borderId="0" xfId="44" applyNumberFormat="1" applyFont="1" applyBorder="1" applyAlignment="1">
      <alignment vertical="center"/>
    </xf>
    <xf numFmtId="4" fontId="21" fillId="0" borderId="0" xfId="44" applyNumberFormat="1" applyFont="1" applyBorder="1" applyAlignment="1">
      <alignment vertical="center"/>
    </xf>
    <xf numFmtId="0" fontId="23" fillId="0" borderId="0" xfId="44" applyFont="1" applyBorder="1" applyAlignment="1">
      <alignment horizontal="center" vertical="center"/>
    </xf>
    <xf numFmtId="0" fontId="25" fillId="0" borderId="0" xfId="44" applyFont="1" applyBorder="1" applyAlignment="1">
      <alignment vertical="center" wrapText="1"/>
    </xf>
    <xf numFmtId="0" fontId="25" fillId="0" borderId="0" xfId="44" applyFont="1" applyBorder="1" applyAlignment="1">
      <alignment horizontal="left" vertical="center" wrapText="1"/>
    </xf>
    <xf numFmtId="0" fontId="24" fillId="0" borderId="0" xfId="44" applyFont="1" applyBorder="1" applyAlignment="1">
      <alignment vertical="center" wrapText="1"/>
    </xf>
    <xf numFmtId="0" fontId="25" fillId="0" borderId="0" xfId="44" applyFont="1" applyBorder="1" applyAlignment="1">
      <alignment horizontal="left" vertical="center"/>
    </xf>
    <xf numFmtId="3" fontId="25" fillId="0" borderId="0" xfId="44" applyNumberFormat="1" applyFont="1" applyBorder="1" applyAlignment="1">
      <alignment horizontal="center" vertical="center"/>
    </xf>
    <xf numFmtId="3" fontId="20" fillId="0" borderId="0" xfId="44" applyNumberFormat="1" applyFont="1" applyBorder="1" applyAlignment="1">
      <alignment horizontal="right" vertical="center"/>
    </xf>
    <xf numFmtId="3" fontId="35" fillId="0" borderId="0" xfId="44" applyNumberFormat="1" applyFont="1" applyBorder="1" applyAlignment="1">
      <alignment horizontal="center" vertical="center"/>
    </xf>
    <xf numFmtId="4" fontId="21" fillId="0" borderId="0" xfId="44" applyNumberFormat="1" applyFont="1" applyBorder="1" applyAlignment="1">
      <alignment horizontal="right" vertical="center"/>
    </xf>
    <xf numFmtId="4" fontId="25" fillId="0" borderId="0" xfId="44" applyNumberFormat="1" applyFont="1" applyBorder="1" applyAlignment="1">
      <alignment horizontal="right" vertical="center"/>
    </xf>
    <xf numFmtId="3" fontId="25" fillId="0" borderId="0" xfId="44" applyNumberFormat="1" applyFont="1" applyBorder="1" applyAlignment="1">
      <alignment horizontal="right" vertical="center"/>
    </xf>
    <xf numFmtId="4" fontId="24" fillId="0" borderId="0" xfId="44" applyNumberFormat="1" applyFont="1" applyBorder="1" applyAlignment="1">
      <alignment vertical="center"/>
    </xf>
    <xf numFmtId="0" fontId="23" fillId="0" borderId="0" xfId="44" applyFont="1" applyBorder="1" applyAlignment="1">
      <alignment vertical="center"/>
    </xf>
    <xf numFmtId="0" fontId="23" fillId="0" borderId="0" xfId="44" applyFont="1" applyBorder="1" applyAlignment="1">
      <alignment horizontal="right" vertical="center"/>
    </xf>
    <xf numFmtId="0" fontId="32" fillId="0" borderId="0" xfId="44" applyFont="1" applyBorder="1" applyAlignment="1">
      <alignment vertical="center"/>
    </xf>
    <xf numFmtId="0" fontId="32" fillId="0" borderId="0" xfId="44" applyFont="1" applyBorder="1" applyAlignment="1">
      <alignment horizontal="centerContinuous" vertical="center"/>
    </xf>
    <xf numFmtId="0" fontId="32" fillId="0" borderId="0" xfId="44" applyFont="1" applyBorder="1" applyAlignment="1">
      <alignment horizontal="right" vertical="center"/>
    </xf>
    <xf numFmtId="3" fontId="32" fillId="0" borderId="18" xfId="44" applyNumberFormat="1" applyFont="1" applyBorder="1" applyAlignment="1">
      <alignment vertical="center"/>
    </xf>
    <xf numFmtId="0" fontId="23" fillId="0" borderId="0" xfId="44" applyFont="1" applyBorder="1" applyAlignment="1">
      <alignment horizontal="centerContinuous" vertical="center"/>
    </xf>
    <xf numFmtId="0" fontId="26" fillId="0" borderId="17" xfId="44" applyFont="1" applyBorder="1" applyAlignment="1">
      <alignment vertical="center"/>
    </xf>
    <xf numFmtId="0" fontId="26" fillId="0" borderId="0" xfId="44" applyFont="1" applyBorder="1" applyAlignment="1">
      <alignment horizontal="centerContinuous" vertical="center"/>
    </xf>
    <xf numFmtId="0" fontId="26" fillId="0" borderId="18" xfId="44" applyFont="1" applyBorder="1" applyAlignment="1">
      <alignment vertical="center"/>
    </xf>
    <xf numFmtId="0" fontId="39" fillId="0" borderId="0" xfId="44" applyFont="1" applyBorder="1" applyAlignment="1">
      <alignment vertical="center" wrapText="1"/>
    </xf>
    <xf numFmtId="0" fontId="39" fillId="0" borderId="17" xfId="44" applyFont="1" applyBorder="1" applyAlignment="1">
      <alignment horizontal="center" vertical="center"/>
    </xf>
    <xf numFmtId="0" fontId="39" fillId="0" borderId="0" xfId="44" applyFont="1" applyBorder="1" applyAlignment="1">
      <alignment horizontal="center" vertical="center"/>
    </xf>
    <xf numFmtId="0" fontId="26" fillId="0" borderId="0" xfId="44" applyFont="1" applyBorder="1" applyAlignment="1">
      <alignment horizontal="center" vertical="center"/>
    </xf>
    <xf numFmtId="0" fontId="26" fillId="0" borderId="0" xfId="47" applyFont="1" applyBorder="1" applyAlignment="1">
      <alignment horizontal="center" vertical="center"/>
    </xf>
    <xf numFmtId="0" fontId="26" fillId="0" borderId="0" xfId="44" applyFont="1" applyBorder="1" applyAlignment="1">
      <alignment horizontal="left" vertical="center"/>
    </xf>
    <xf numFmtId="0" fontId="39" fillId="0" borderId="18" xfId="44" applyFont="1" applyBorder="1" applyAlignment="1">
      <alignment horizontal="center" vertical="center"/>
    </xf>
    <xf numFmtId="0" fontId="29" fillId="0" borderId="0" xfId="44" applyFont="1" applyAlignment="1">
      <alignment horizontal="center" vertical="center"/>
    </xf>
    <xf numFmtId="0" fontId="39" fillId="0" borderId="0" xfId="44" applyFont="1" applyBorder="1" applyAlignment="1">
      <alignment horizontal="center" vertical="center"/>
    </xf>
    <xf numFmtId="0" fontId="26" fillId="0" borderId="0" xfId="44" applyFont="1" applyBorder="1" applyAlignment="1">
      <alignment horizontal="center" vertical="center"/>
    </xf>
    <xf numFmtId="0" fontId="26" fillId="0" borderId="0" xfId="47" applyFont="1" applyBorder="1" applyAlignment="1">
      <alignment horizontal="center" vertical="center"/>
    </xf>
    <xf numFmtId="0" fontId="26" fillId="0" borderId="0" xfId="44" applyFont="1" applyBorder="1" applyAlignment="1">
      <alignment horizontal="left" vertical="center"/>
    </xf>
    <xf numFmtId="0" fontId="39" fillId="0" borderId="18" xfId="44" applyFont="1" applyBorder="1" applyAlignment="1">
      <alignment vertical="center"/>
    </xf>
    <xf numFmtId="0" fontId="36" fillId="0" borderId="0" xfId="44" applyFont="1" applyAlignment="1">
      <alignment vertical="center"/>
    </xf>
    <xf numFmtId="0" fontId="20" fillId="0" borderId="17" xfId="44" applyFont="1" applyBorder="1" applyAlignment="1">
      <alignment vertical="center"/>
    </xf>
    <xf numFmtId="0" fontId="23" fillId="0" borderId="18" xfId="44" applyFont="1" applyBorder="1" applyAlignment="1">
      <alignment horizontal="center" vertical="center"/>
    </xf>
    <xf numFmtId="0" fontId="41" fillId="0" borderId="0" xfId="44" applyFont="1" applyBorder="1" applyAlignment="1">
      <alignment horizontal="center" vertical="center" wrapText="1"/>
    </xf>
    <xf numFmtId="0" fontId="41" fillId="0" borderId="18" xfId="44" applyFont="1" applyBorder="1" applyAlignment="1">
      <alignment horizontal="center" vertical="center" wrapText="1"/>
    </xf>
    <xf numFmtId="0" fontId="24" fillId="0" borderId="0" xfId="47" applyFont="1" applyBorder="1" applyAlignment="1">
      <alignment vertical="center"/>
    </xf>
    <xf numFmtId="49" fontId="21" fillId="0" borderId="0" xfId="47" applyNumberFormat="1" applyFont="1" applyBorder="1" applyAlignment="1">
      <alignment vertical="center"/>
    </xf>
    <xf numFmtId="167" fontId="25" fillId="0" borderId="0" xfId="47" applyNumberFormat="1" applyFont="1" applyBorder="1" applyAlignment="1">
      <alignment vertical="center"/>
    </xf>
    <xf numFmtId="0" fontId="25" fillId="0" borderId="0" xfId="47" applyFont="1" applyBorder="1" applyAlignment="1">
      <alignment vertical="center"/>
    </xf>
    <xf numFmtId="0" fontId="24" fillId="0" borderId="0" xfId="47" applyFont="1" applyBorder="1" applyAlignment="1">
      <alignment horizontal="left" vertical="center"/>
    </xf>
    <xf numFmtId="49" fontId="21" fillId="0" borderId="0" xfId="47" applyNumberFormat="1" applyFont="1" applyBorder="1" applyAlignment="1">
      <alignment horizontal="center" vertical="center"/>
    </xf>
    <xf numFmtId="167" fontId="24" fillId="0" borderId="0" xfId="47" applyNumberFormat="1" applyFont="1" applyBorder="1" applyAlignment="1">
      <alignment horizontal="center" vertical="center"/>
    </xf>
    <xf numFmtId="0" fontId="24" fillId="0" borderId="0" xfId="47" applyFont="1" applyBorder="1" applyAlignment="1">
      <alignment horizontal="center" vertical="center"/>
    </xf>
    <xf numFmtId="49" fontId="20" fillId="0" borderId="0" xfId="47" applyNumberFormat="1" applyFont="1" applyBorder="1" applyAlignment="1">
      <alignment horizontal="center" vertical="center"/>
    </xf>
    <xf numFmtId="167" fontId="25" fillId="0" borderId="0" xfId="47" applyNumberFormat="1" applyFont="1" applyBorder="1" applyAlignment="1">
      <alignment horizontal="center" vertical="center"/>
    </xf>
    <xf numFmtId="0" fontId="25" fillId="0" borderId="0" xfId="47" applyFont="1" applyBorder="1" applyAlignment="1">
      <alignment horizontal="center" vertical="center"/>
    </xf>
    <xf numFmtId="167" fontId="25" fillId="0" borderId="0" xfId="43" applyNumberFormat="1" applyFont="1" applyBorder="1" applyAlignment="1">
      <alignment horizontal="right" vertical="center" wrapText="1"/>
    </xf>
    <xf numFmtId="40" fontId="25" fillId="0" borderId="0" xfId="43" applyNumberFormat="1" applyFont="1" applyBorder="1" applyAlignment="1">
      <alignment horizontal="right" vertical="center" wrapText="1"/>
    </xf>
    <xf numFmtId="165" fontId="25" fillId="0" borderId="0" xfId="47" applyNumberFormat="1" applyFont="1" applyBorder="1" applyAlignment="1">
      <alignment horizontal="right" vertical="center"/>
    </xf>
    <xf numFmtId="167" fontId="25" fillId="0" borderId="0" xfId="47" applyNumberFormat="1" applyFont="1" applyBorder="1" applyAlignment="1">
      <alignment horizontal="right" vertical="center"/>
    </xf>
    <xf numFmtId="0" fontId="25" fillId="0" borderId="0" xfId="47" applyFont="1" applyBorder="1" applyAlignment="1">
      <alignment horizontal="right" vertical="center"/>
    </xf>
    <xf numFmtId="43" fontId="25" fillId="0" borderId="21" xfId="45" applyFont="1" applyFill="1" applyBorder="1" applyAlignment="1">
      <alignment vertical="center"/>
    </xf>
    <xf numFmtId="0" fontId="25" fillId="33" borderId="15" xfId="47" applyFont="1" applyFill="1" applyBorder="1" applyAlignment="1">
      <alignment vertical="center"/>
    </xf>
    <xf numFmtId="0" fontId="25" fillId="0" borderId="16" xfId="47" applyFont="1" applyBorder="1" applyAlignment="1">
      <alignment vertical="center"/>
    </xf>
    <xf numFmtId="49" fontId="24" fillId="0" borderId="0" xfId="47" applyNumberFormat="1" applyFont="1" applyBorder="1" applyAlignment="1">
      <alignment horizontal="center" vertical="center"/>
    </xf>
    <xf numFmtId="49" fontId="25" fillId="0" borderId="0" xfId="47" applyNumberFormat="1" applyFont="1" applyBorder="1" applyAlignment="1">
      <alignment horizontal="center" vertical="center"/>
    </xf>
    <xf numFmtId="4" fontId="25" fillId="0" borderId="0" xfId="47" applyNumberFormat="1" applyFont="1" applyBorder="1" applyAlignment="1">
      <alignment horizontal="right" vertical="center"/>
    </xf>
    <xf numFmtId="0" fontId="24" fillId="0" borderId="0" xfId="47" applyFont="1" applyBorder="1" applyAlignment="1">
      <alignment horizontal="left" vertical="center" wrapText="1"/>
    </xf>
    <xf numFmtId="0" fontId="25" fillId="33" borderId="17" xfId="47" applyFont="1" applyFill="1" applyBorder="1" applyAlignment="1">
      <alignment vertical="center"/>
    </xf>
    <xf numFmtId="167" fontId="24" fillId="0" borderId="0" xfId="43" applyNumberFormat="1" applyFont="1" applyBorder="1" applyAlignment="1">
      <alignment horizontal="right" vertical="center" wrapText="1"/>
    </xf>
    <xf numFmtId="3" fontId="25" fillId="0" borderId="18" xfId="47" applyNumberFormat="1" applyFont="1" applyBorder="1" applyAlignment="1">
      <alignment horizontal="center" vertical="center"/>
    </xf>
    <xf numFmtId="0" fontId="25" fillId="0" borderId="19" xfId="47" applyFont="1" applyBorder="1" applyAlignment="1">
      <alignment vertical="center"/>
    </xf>
    <xf numFmtId="0" fontId="25" fillId="0" borderId="20" xfId="47" applyFont="1" applyBorder="1" applyAlignment="1">
      <alignment vertical="center"/>
    </xf>
    <xf numFmtId="0" fontId="25" fillId="0" borderId="15" xfId="47" applyFont="1" applyBorder="1" applyAlignment="1">
      <alignment vertical="center"/>
    </xf>
    <xf numFmtId="0" fontId="24" fillId="0" borderId="16" xfId="44" applyFont="1" applyBorder="1" applyAlignment="1">
      <alignment horizontal="center" vertical="center"/>
    </xf>
    <xf numFmtId="49" fontId="25" fillId="0" borderId="0" xfId="47" applyNumberFormat="1" applyFont="1" applyBorder="1" applyAlignment="1">
      <alignment vertical="center"/>
    </xf>
    <xf numFmtId="49" fontId="25" fillId="0" borderId="0" xfId="44" applyNumberFormat="1" applyFont="1" applyBorder="1" applyAlignment="1">
      <alignment horizontal="left" vertical="center" wrapText="1"/>
    </xf>
    <xf numFmtId="167" fontId="25" fillId="33" borderId="0" xfId="44" applyNumberFormat="1" applyFont="1" applyFill="1" applyBorder="1" applyAlignment="1">
      <alignment horizontal="left" vertical="center" wrapText="1"/>
    </xf>
    <xf numFmtId="167" fontId="25" fillId="33" borderId="0" xfId="44" applyNumberFormat="1" applyFont="1" applyFill="1" applyBorder="1" applyAlignment="1">
      <alignment horizontal="center" vertical="center"/>
    </xf>
    <xf numFmtId="0" fontId="25" fillId="0" borderId="17" xfId="47" applyFont="1" applyBorder="1"/>
    <xf numFmtId="0" fontId="24" fillId="0" borderId="17" xfId="47" applyFont="1" applyBorder="1" applyAlignment="1">
      <alignment horizontal="center" vertical="center"/>
    </xf>
    <xf numFmtId="0" fontId="24" fillId="0" borderId="18" xfId="47" applyFont="1" applyBorder="1" applyAlignment="1">
      <alignment horizontal="center" vertical="center"/>
    </xf>
    <xf numFmtId="0" fontId="25" fillId="33" borderId="19" xfId="47" applyFont="1" applyFill="1" applyBorder="1" applyAlignment="1">
      <alignment vertical="center"/>
    </xf>
    <xf numFmtId="49" fontId="25" fillId="0" borderId="14" xfId="44" applyNumberFormat="1" applyFont="1" applyBorder="1" applyAlignment="1">
      <alignment vertical="center"/>
    </xf>
    <xf numFmtId="49" fontId="0" fillId="34" borderId="10" xfId="0" applyNumberFormat="1" applyFill="1" applyBorder="1" applyAlignment="1">
      <alignment vertical="center" wrapText="1"/>
    </xf>
    <xf numFmtId="0" fontId="40" fillId="0" borderId="10" xfId="0" applyFont="1" applyBorder="1" applyAlignment="1">
      <alignment horizontal="center" vertical="center" wrapText="1"/>
    </xf>
    <xf numFmtId="164" fontId="40" fillId="0" borderId="10" xfId="0" applyNumberFormat="1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0" fillId="0" borderId="10" xfId="0" applyNumberFormat="1" applyBorder="1" applyAlignment="1">
      <alignment horizontal="right" vertical="center" wrapText="1"/>
    </xf>
    <xf numFmtId="0" fontId="26" fillId="0" borderId="0" xfId="47" applyFont="1" applyAlignment="1">
      <alignment horizontal="center" vertical="center"/>
    </xf>
    <xf numFmtId="0" fontId="23" fillId="0" borderId="0" xfId="47" applyFont="1" applyAlignment="1">
      <alignment horizontal="center" vertical="top"/>
    </xf>
    <xf numFmtId="0" fontId="26" fillId="0" borderId="32" xfId="44" applyFont="1" applyBorder="1" applyAlignment="1">
      <alignment horizontal="left" vertical="center"/>
    </xf>
    <xf numFmtId="0" fontId="26" fillId="0" borderId="33" xfId="44" applyFont="1" applyBorder="1" applyAlignment="1">
      <alignment horizontal="left" vertical="center"/>
    </xf>
    <xf numFmtId="0" fontId="26" fillId="0" borderId="19" xfId="44" applyFont="1" applyBorder="1" applyAlignment="1">
      <alignment horizontal="left" vertical="center"/>
    </xf>
    <xf numFmtId="0" fontId="26" fillId="0" borderId="14" xfId="44" applyFont="1" applyBorder="1" applyAlignment="1">
      <alignment horizontal="left" vertical="center"/>
    </xf>
    <xf numFmtId="0" fontId="23" fillId="0" borderId="0" xfId="44" applyFont="1" applyAlignment="1">
      <alignment horizontal="center" vertical="top"/>
    </xf>
    <xf numFmtId="0" fontId="23" fillId="0" borderId="17" xfId="44" applyFont="1" applyBorder="1" applyAlignment="1">
      <alignment horizontal="center"/>
    </xf>
    <xf numFmtId="0" fontId="23" fillId="0" borderId="0" xfId="44" applyFont="1" applyAlignment="1">
      <alignment horizontal="center"/>
    </xf>
    <xf numFmtId="0" fontId="23" fillId="0" borderId="18" xfId="44" applyFont="1" applyBorder="1" applyAlignment="1">
      <alignment horizontal="center"/>
    </xf>
    <xf numFmtId="0" fontId="36" fillId="0" borderId="17" xfId="44" applyFont="1" applyBorder="1" applyAlignment="1">
      <alignment horizontal="center"/>
    </xf>
    <xf numFmtId="0" fontId="36" fillId="0" borderId="0" xfId="44" applyFont="1" applyAlignment="1">
      <alignment horizontal="center"/>
    </xf>
    <xf numFmtId="0" fontId="36" fillId="0" borderId="18" xfId="44" applyFont="1" applyBorder="1" applyAlignment="1">
      <alignment horizontal="center"/>
    </xf>
    <xf numFmtId="0" fontId="41" fillId="0" borderId="24" xfId="44" applyFont="1" applyBorder="1" applyAlignment="1">
      <alignment horizontal="center" vertical="center" wrapText="1"/>
    </xf>
    <xf numFmtId="0" fontId="41" fillId="0" borderId="25" xfId="44" applyFont="1" applyBorder="1" applyAlignment="1">
      <alignment horizontal="center" vertical="center" wrapText="1"/>
    </xf>
    <xf numFmtId="0" fontId="26" fillId="0" borderId="0" xfId="44" applyFont="1" applyAlignment="1">
      <alignment horizontal="center" vertical="center"/>
    </xf>
    <xf numFmtId="0" fontId="30" fillId="0" borderId="0" xfId="44" applyFont="1" applyAlignment="1">
      <alignment horizontal="center" vertical="center"/>
    </xf>
    <xf numFmtId="0" fontId="29" fillId="0" borderId="0" xfId="44" applyFont="1" applyAlignment="1">
      <alignment horizontal="center" vertical="center"/>
    </xf>
    <xf numFmtId="0" fontId="39" fillId="0" borderId="26" xfId="44" applyFont="1" applyBorder="1" applyAlignment="1">
      <alignment horizontal="center"/>
    </xf>
    <xf numFmtId="0" fontId="39" fillId="0" borderId="0" xfId="44" applyFont="1" applyAlignment="1">
      <alignment horizontal="center"/>
    </xf>
    <xf numFmtId="0" fontId="39" fillId="0" borderId="27" xfId="44" applyFont="1" applyBorder="1" applyAlignment="1">
      <alignment horizontal="center"/>
    </xf>
    <xf numFmtId="0" fontId="26" fillId="0" borderId="26" xfId="44" applyFont="1" applyBorder="1" applyAlignment="1">
      <alignment horizontal="center" vertical="top"/>
    </xf>
    <xf numFmtId="0" fontId="26" fillId="0" borderId="0" xfId="44" applyFont="1" applyAlignment="1">
      <alignment horizontal="center" vertical="top"/>
    </xf>
    <xf numFmtId="0" fontId="26" fillId="0" borderId="27" xfId="44" applyFont="1" applyBorder="1" applyAlignment="1">
      <alignment horizontal="center" vertical="top"/>
    </xf>
    <xf numFmtId="0" fontId="37" fillId="0" borderId="11" xfId="44" applyFont="1" applyBorder="1" applyAlignment="1">
      <alignment horizontal="center" vertical="center" wrapText="1"/>
    </xf>
    <xf numFmtId="0" fontId="37" fillId="0" borderId="22" xfId="44" applyFont="1" applyBorder="1" applyAlignment="1">
      <alignment horizontal="center" vertical="center" wrapText="1"/>
    </xf>
    <xf numFmtId="0" fontId="24" fillId="0" borderId="0" xfId="44" applyFont="1" applyAlignment="1">
      <alignment horizontal="center" vertical="center" wrapText="1"/>
    </xf>
    <xf numFmtId="0" fontId="22" fillId="0" borderId="0" xfId="44" applyFont="1" applyAlignment="1">
      <alignment horizontal="center" vertical="center" wrapText="1"/>
    </xf>
    <xf numFmtId="0" fontId="26" fillId="0" borderId="0" xfId="44" applyFont="1" applyAlignment="1">
      <alignment horizontal="center"/>
    </xf>
    <xf numFmtId="0" fontId="41" fillId="0" borderId="11" xfId="44" applyFont="1" applyBorder="1" applyAlignment="1">
      <alignment horizontal="center" vertical="center" wrapText="1"/>
    </xf>
    <xf numFmtId="0" fontId="41" fillId="0" borderId="22" xfId="44" applyFont="1" applyBorder="1" applyAlignment="1">
      <alignment horizontal="center" vertical="center" wrapText="1"/>
    </xf>
    <xf numFmtId="0" fontId="24" fillId="0" borderId="0" xfId="44" applyFont="1" applyBorder="1" applyAlignment="1">
      <alignment horizontal="center" vertical="center" wrapText="1"/>
    </xf>
    <xf numFmtId="0" fontId="22" fillId="0" borderId="0" xfId="44" applyFont="1" applyBorder="1" applyAlignment="1">
      <alignment horizontal="center" vertical="center" wrapText="1"/>
    </xf>
    <xf numFmtId="0" fontId="38" fillId="0" borderId="0" xfId="44" applyFont="1" applyBorder="1" applyAlignment="1">
      <alignment horizontal="center" vertical="center"/>
    </xf>
    <xf numFmtId="0" fontId="39" fillId="0" borderId="0" xfId="44" applyFont="1" applyBorder="1" applyAlignment="1">
      <alignment horizontal="center" vertical="center"/>
    </xf>
    <xf numFmtId="0" fontId="26" fillId="0" borderId="0" xfId="44" applyFont="1" applyBorder="1" applyAlignment="1">
      <alignment horizontal="center" vertical="center"/>
    </xf>
    <xf numFmtId="0" fontId="26" fillId="0" borderId="0" xfId="47" applyFont="1" applyBorder="1" applyAlignment="1">
      <alignment horizontal="center" vertical="center"/>
    </xf>
    <xf numFmtId="0" fontId="39" fillId="0" borderId="0" xfId="44" applyFont="1" applyBorder="1" applyAlignment="1">
      <alignment horizontal="left" vertical="center"/>
    </xf>
    <xf numFmtId="0" fontId="26" fillId="0" borderId="0" xfId="44" applyFont="1" applyBorder="1" applyAlignment="1">
      <alignment horizontal="left" vertical="center"/>
    </xf>
    <xf numFmtId="0" fontId="41" fillId="0" borderId="13" xfId="44" applyFont="1" applyBorder="1" applyAlignment="1">
      <alignment horizontal="center" vertical="center" wrapText="1"/>
    </xf>
    <xf numFmtId="0" fontId="41" fillId="0" borderId="16" xfId="44" applyFont="1" applyBorder="1" applyAlignment="1">
      <alignment horizontal="center" vertical="center" wrapText="1"/>
    </xf>
    <xf numFmtId="0" fontId="39" fillId="0" borderId="18" xfId="44" applyFont="1" applyBorder="1" applyAlignment="1">
      <alignment horizontal="center" vertical="center"/>
    </xf>
    <xf numFmtId="0" fontId="26" fillId="0" borderId="20" xfId="44" applyFont="1" applyBorder="1" applyAlignment="1">
      <alignment horizontal="left" vertical="center"/>
    </xf>
    <xf numFmtId="0" fontId="25" fillId="0" borderId="0" xfId="44" applyFont="1" applyBorder="1" applyAlignment="1">
      <alignment horizontal="center"/>
    </xf>
    <xf numFmtId="0" fontId="25" fillId="0" borderId="14" xfId="47" applyFont="1" applyBorder="1" applyAlignment="1">
      <alignment horizontal="left" vertical="center" wrapText="1"/>
    </xf>
    <xf numFmtId="0" fontId="25" fillId="0" borderId="14" xfId="44" applyFont="1" applyBorder="1" applyAlignment="1">
      <alignment horizontal="left" vertical="center"/>
    </xf>
    <xf numFmtId="0" fontId="25" fillId="0" borderId="20" xfId="44" applyFont="1" applyBorder="1" applyAlignment="1">
      <alignment horizontal="left" vertical="center"/>
    </xf>
    <xf numFmtId="0" fontId="39" fillId="0" borderId="0" xfId="44" applyFont="1" applyBorder="1" applyAlignment="1">
      <alignment horizontal="center"/>
    </xf>
    <xf numFmtId="0" fontId="39" fillId="0" borderId="18" xfId="44" applyFont="1" applyBorder="1" applyAlignment="1">
      <alignment horizontal="center"/>
    </xf>
    <xf numFmtId="0" fontId="24" fillId="0" borderId="0" xfId="44" applyFont="1" applyBorder="1" applyAlignment="1">
      <alignment horizontal="center"/>
    </xf>
    <xf numFmtId="0" fontId="24" fillId="0" borderId="18" xfId="44" applyFont="1" applyBorder="1" applyAlignment="1">
      <alignment horizontal="center"/>
    </xf>
    <xf numFmtId="0" fontId="25" fillId="0" borderId="18" xfId="44" applyFont="1" applyBorder="1" applyAlignment="1">
      <alignment horizontal="center"/>
    </xf>
    <xf numFmtId="4" fontId="25" fillId="0" borderId="0" xfId="44" applyNumberFormat="1" applyFont="1" applyBorder="1" applyAlignment="1">
      <alignment horizontal="center"/>
    </xf>
    <xf numFmtId="4" fontId="25" fillId="0" borderId="18" xfId="44" applyNumberFormat="1" applyFont="1" applyBorder="1" applyAlignment="1">
      <alignment horizontal="center"/>
    </xf>
    <xf numFmtId="0" fontId="26" fillId="0" borderId="0" xfId="44" applyFont="1" applyBorder="1" applyAlignment="1">
      <alignment horizontal="center"/>
    </xf>
    <xf numFmtId="0" fontId="26" fillId="0" borderId="18" xfId="44" applyFont="1" applyBorder="1" applyAlignment="1">
      <alignment horizontal="center"/>
    </xf>
    <xf numFmtId="0" fontId="24" fillId="0" borderId="17" xfId="47" applyFont="1" applyBorder="1" applyAlignment="1">
      <alignment horizontal="center"/>
    </xf>
    <xf numFmtId="0" fontId="24" fillId="0" borderId="0" xfId="47" applyFont="1" applyBorder="1" applyAlignment="1">
      <alignment horizontal="center"/>
    </xf>
    <xf numFmtId="0" fontId="25" fillId="0" borderId="17" xfId="47" applyFont="1" applyBorder="1" applyAlignment="1">
      <alignment horizontal="center"/>
    </xf>
    <xf numFmtId="0" fontId="25" fillId="0" borderId="0" xfId="47" applyFont="1" applyBorder="1" applyAlignment="1">
      <alignment horizontal="center"/>
    </xf>
  </cellXfs>
  <cellStyles count="5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8" builtinId="3"/>
    <cellStyle name="Millares [0] 2" xfId="49"/>
    <cellStyle name="Millares 2" xfId="45"/>
    <cellStyle name="Millares 2 2" xfId="46"/>
    <cellStyle name="Millares 3" xfId="52"/>
    <cellStyle name="Neutral" xfId="8" builtinId="28" customBuiltin="1"/>
    <cellStyle name="Normal" xfId="0" builtinId="0"/>
    <cellStyle name="Normal 2" xfId="42"/>
    <cellStyle name="Normal 2 2" xfId="44"/>
    <cellStyle name="Normal 2 3" xfId="43"/>
    <cellStyle name="Normal 2 3 2 2 2" xfId="51"/>
    <cellStyle name="Normal 3" xfId="50"/>
    <cellStyle name="Normal 4" xfId="47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250370</xdr:colOff>
      <xdr:row>0</xdr:row>
      <xdr:rowOff>155123</xdr:rowOff>
    </xdr:from>
    <xdr:ext cx="1856336" cy="756284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373635" y="155123"/>
          <a:ext cx="1856336" cy="7562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215597</xdr:colOff>
      <xdr:row>0</xdr:row>
      <xdr:rowOff>25703</xdr:rowOff>
    </xdr:from>
    <xdr:ext cx="2050722" cy="835478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448430" y="25703"/>
          <a:ext cx="2050722" cy="8354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156483</xdr:colOff>
      <xdr:row>1</xdr:row>
      <xdr:rowOff>174172</xdr:rowOff>
    </xdr:from>
    <xdr:ext cx="1402774" cy="571500"/>
    <xdr:pic>
      <xdr:nvPicPr>
        <xdr:cNvPr id="7" name="12 Imagen" descr="Resultado de imagen de LOGO SENAD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308883" y="326572"/>
          <a:ext cx="1402774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121557</xdr:colOff>
      <xdr:row>0</xdr:row>
      <xdr:rowOff>210457</xdr:rowOff>
    </xdr:from>
    <xdr:ext cx="1453243" cy="592061"/>
    <xdr:pic>
      <xdr:nvPicPr>
        <xdr:cNvPr id="4" name="12 Imagen" descr="Resultado de imagen de LOGO SENAD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502557" y="210457"/>
          <a:ext cx="1453243" cy="592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69634" name="Control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6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70658" name="Control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4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71682" name="Control 2" hidden="1">
              <a:extLst>
                <a:ext uri="{63B3BB69-23CF-44E3-9099-C40C66FF867C}">
                  <a14:compatExt spid="_x0000_s71682"/>
                </a:ext>
                <a:ext uri="{FF2B5EF4-FFF2-40B4-BE49-F238E27FC236}">
                  <a16:creationId xmlns:a16="http://schemas.microsoft.com/office/drawing/2014/main" id="{00000000-0008-0000-0500-00000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5.xml"/><Relationship Id="rId4" Type="http://schemas.openxmlformats.org/officeDocument/2006/relationships/image" Target="../media/image2.emf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6.xml"/><Relationship Id="rId4" Type="http://schemas.openxmlformats.org/officeDocument/2006/relationships/image" Target="../media/image2.e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7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B1:V143"/>
  <sheetViews>
    <sheetView showGridLines="0" zoomScaleNormal="100" zoomScaleSheetLayoutView="100" workbookViewId="0">
      <selection activeCell="E20" sqref="E20"/>
    </sheetView>
  </sheetViews>
  <sheetFormatPr baseColWidth="10" defaultColWidth="11.5703125" defaultRowHeight="11.25" x14ac:dyDescent="0.2"/>
  <cols>
    <col min="1" max="1" width="1.85546875" style="4" customWidth="1"/>
    <col min="2" max="2" width="6.140625" style="4" customWidth="1"/>
    <col min="3" max="3" width="32.5703125" style="4" customWidth="1"/>
    <col min="4" max="4" width="6.42578125" style="5" hidden="1" customWidth="1"/>
    <col min="5" max="5" width="23.5703125" style="23" customWidth="1"/>
    <col min="6" max="6" width="2.42578125" style="4" customWidth="1"/>
    <col min="7" max="7" width="23.5703125" style="26" customWidth="1"/>
    <col min="8" max="8" width="1" style="6" customWidth="1"/>
    <col min="9" max="9" width="17.140625" style="6" hidden="1" customWidth="1"/>
    <col min="10" max="10" width="2.7109375" style="6" customWidth="1"/>
    <col min="11" max="11" width="4.85546875" style="174" customWidth="1"/>
    <col min="12" max="12" width="35.85546875" style="4" customWidth="1"/>
    <col min="13" max="13" width="4.7109375" style="5" hidden="1" customWidth="1"/>
    <col min="14" max="14" width="23.7109375" style="27" customWidth="1"/>
    <col min="15" max="15" width="4.140625" style="4" customWidth="1"/>
    <col min="16" max="16" width="23.5703125" style="27" customWidth="1"/>
    <col min="17" max="17" width="7.28515625" style="4" hidden="1" customWidth="1"/>
    <col min="18" max="18" width="1" style="4" hidden="1" customWidth="1"/>
    <col min="19" max="20" width="2.140625" style="4" customWidth="1"/>
    <col min="21" max="21" width="13.7109375" style="4" customWidth="1"/>
    <col min="22" max="22" width="7.42578125" style="4" customWidth="1"/>
    <col min="23" max="16384" width="11.5703125" style="4"/>
  </cols>
  <sheetData>
    <row r="1" spans="2:22" s="7" customFormat="1" ht="87.75" customHeight="1" x14ac:dyDescent="0.25">
      <c r="B1" s="282"/>
      <c r="C1" s="479" t="s">
        <v>481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80"/>
      <c r="T1" s="267"/>
      <c r="U1" s="267"/>
      <c r="V1" s="267"/>
    </row>
    <row r="2" spans="2:22" s="7" customFormat="1" ht="13.5" customHeight="1" x14ac:dyDescent="0.2">
      <c r="B2" s="283"/>
      <c r="C2" s="4"/>
      <c r="D2" s="5"/>
      <c r="E2" s="30"/>
      <c r="F2" s="4"/>
      <c r="G2" s="31"/>
      <c r="H2" s="6"/>
      <c r="I2" s="6"/>
      <c r="J2" s="6"/>
      <c r="K2" s="174"/>
      <c r="L2" s="4"/>
      <c r="M2" s="5"/>
      <c r="N2" s="32"/>
      <c r="O2" s="4"/>
      <c r="P2" s="32"/>
      <c r="Q2" s="4"/>
      <c r="R2" s="4"/>
      <c r="S2" s="284"/>
      <c r="T2" s="4"/>
      <c r="U2" s="4"/>
      <c r="V2" s="4"/>
    </row>
    <row r="3" spans="2:22" s="123" customFormat="1" ht="13.5" customHeight="1" x14ac:dyDescent="0.2">
      <c r="B3" s="285"/>
      <c r="C3" s="121"/>
      <c r="D3" s="286" t="s">
        <v>256</v>
      </c>
      <c r="E3" s="122" t="s">
        <v>257</v>
      </c>
      <c r="F3" s="121"/>
      <c r="G3" s="122" t="s">
        <v>257</v>
      </c>
      <c r="H3" s="121"/>
      <c r="I3" s="287" t="s">
        <v>258</v>
      </c>
      <c r="J3" s="121"/>
      <c r="K3" s="121"/>
      <c r="L3" s="288"/>
      <c r="M3" s="286" t="s">
        <v>256</v>
      </c>
      <c r="N3" s="122" t="s">
        <v>257</v>
      </c>
      <c r="O3" s="121"/>
      <c r="P3" s="122" t="s">
        <v>257</v>
      </c>
      <c r="Q3" s="121"/>
      <c r="R3" s="287" t="s">
        <v>258</v>
      </c>
      <c r="S3" s="289"/>
      <c r="T3" s="121"/>
      <c r="U3" s="121"/>
      <c r="V3" s="121"/>
    </row>
    <row r="4" spans="2:22" s="120" customFormat="1" ht="12" x14ac:dyDescent="0.2">
      <c r="B4" s="290"/>
      <c r="C4" s="119"/>
      <c r="D4" s="291"/>
      <c r="E4" s="318">
        <v>46203</v>
      </c>
      <c r="F4" s="292"/>
      <c r="G4" s="318">
        <v>46112</v>
      </c>
      <c r="H4" s="292"/>
      <c r="I4" s="292"/>
      <c r="J4" s="292"/>
      <c r="K4" s="121"/>
      <c r="L4" s="119"/>
      <c r="M4" s="291"/>
      <c r="N4" s="318">
        <v>46203</v>
      </c>
      <c r="O4" s="292"/>
      <c r="P4" s="318">
        <v>46112</v>
      </c>
      <c r="Q4" s="292"/>
      <c r="R4" s="292"/>
      <c r="S4" s="293"/>
      <c r="T4" s="119"/>
      <c r="U4" s="119"/>
      <c r="V4" s="119"/>
    </row>
    <row r="5" spans="2:22" s="65" customFormat="1" ht="12" x14ac:dyDescent="0.2">
      <c r="B5" s="294" t="s">
        <v>259</v>
      </c>
      <c r="C5" s="22" t="s">
        <v>260</v>
      </c>
      <c r="D5" s="33"/>
      <c r="E5" s="68"/>
      <c r="F5" s="63"/>
      <c r="G5" s="64"/>
      <c r="H5" s="69"/>
      <c r="I5" s="69"/>
      <c r="J5" s="69"/>
      <c r="K5" s="102" t="s">
        <v>259</v>
      </c>
      <c r="L5" s="22" t="s">
        <v>261</v>
      </c>
      <c r="M5" s="33"/>
      <c r="N5" s="64"/>
      <c r="O5" s="63"/>
      <c r="P5" s="64"/>
      <c r="Q5" s="63"/>
      <c r="R5" s="63"/>
      <c r="S5" s="295"/>
      <c r="T5" s="63"/>
      <c r="U5" s="63"/>
      <c r="V5" s="63"/>
    </row>
    <row r="6" spans="2:22" s="21" customFormat="1" ht="12" x14ac:dyDescent="0.2">
      <c r="B6" s="296"/>
      <c r="C6" s="17"/>
      <c r="D6" s="33"/>
      <c r="E6" s="68"/>
      <c r="F6" s="63"/>
      <c r="G6" s="71"/>
      <c r="H6" s="72"/>
      <c r="I6" s="72"/>
      <c r="J6" s="72"/>
      <c r="K6" s="121"/>
      <c r="L6" s="17"/>
      <c r="M6" s="33"/>
      <c r="N6" s="73"/>
      <c r="O6" s="74"/>
      <c r="P6" s="73"/>
      <c r="Q6" s="17"/>
      <c r="R6" s="17"/>
      <c r="S6" s="297"/>
      <c r="T6" s="17"/>
      <c r="U6" s="17"/>
      <c r="V6" s="17"/>
    </row>
    <row r="7" spans="2:22" s="21" customFormat="1" ht="12" x14ac:dyDescent="0.2">
      <c r="B7" s="296"/>
      <c r="C7" s="75" t="s">
        <v>262</v>
      </c>
      <c r="D7" s="33"/>
      <c r="E7" s="76">
        <f>SUM(E8:E10)</f>
        <v>0</v>
      </c>
      <c r="F7" s="77"/>
      <c r="G7" s="76">
        <f>SUM(G8:G10)</f>
        <v>0</v>
      </c>
      <c r="H7" s="78"/>
      <c r="I7" s="79">
        <f>+E7-G7</f>
        <v>0</v>
      </c>
      <c r="J7" s="80"/>
      <c r="K7" s="121"/>
      <c r="L7" s="75" t="s">
        <v>263</v>
      </c>
      <c r="M7" s="33"/>
      <c r="N7" s="81">
        <f>SUM(N8:N11)</f>
        <v>2084526146.0999999</v>
      </c>
      <c r="O7" s="77"/>
      <c r="P7" s="81">
        <f>SUM(P8:P11)</f>
        <v>2084526146.0999999</v>
      </c>
      <c r="Q7" s="298"/>
      <c r="R7" s="82">
        <f>+N7-P7</f>
        <v>0</v>
      </c>
      <c r="S7" s="299"/>
      <c r="T7" s="97"/>
      <c r="U7" s="97"/>
      <c r="V7" s="97"/>
    </row>
    <row r="8" spans="2:22" s="21" customFormat="1" ht="12" x14ac:dyDescent="0.2">
      <c r="B8" s="296">
        <v>11</v>
      </c>
      <c r="C8" s="17" t="s">
        <v>264</v>
      </c>
      <c r="D8" s="39" t="s">
        <v>265</v>
      </c>
      <c r="E8" s="83">
        <f>+'Estado Situacion F CTA'!E7</f>
        <v>0</v>
      </c>
      <c r="F8" s="84"/>
      <c r="G8" s="83">
        <f>+'Estado Situacion F CTA'!G7</f>
        <v>0</v>
      </c>
      <c r="H8" s="85"/>
      <c r="I8" s="86">
        <f>+E8-G8</f>
        <v>0</v>
      </c>
      <c r="J8" s="87"/>
      <c r="K8" s="202">
        <v>23</v>
      </c>
      <c r="L8" s="17" t="s">
        <v>266</v>
      </c>
      <c r="M8" s="39" t="s">
        <v>267</v>
      </c>
      <c r="N8" s="73">
        <f>+N64</f>
        <v>1511829781.0999999</v>
      </c>
      <c r="O8" s="17"/>
      <c r="P8" s="73">
        <f>+'Estado Situacion F CTA'!P7</f>
        <v>1511829781.0999999</v>
      </c>
      <c r="Q8" s="85"/>
      <c r="R8" s="85">
        <f>+N9-P9</f>
        <v>0</v>
      </c>
      <c r="S8" s="297"/>
      <c r="T8" s="17"/>
      <c r="U8" s="17"/>
      <c r="V8" s="17"/>
    </row>
    <row r="9" spans="2:22" s="21" customFormat="1" ht="12" x14ac:dyDescent="0.2">
      <c r="B9" s="296">
        <v>13</v>
      </c>
      <c r="C9" s="17" t="s">
        <v>268</v>
      </c>
      <c r="D9" s="39" t="s">
        <v>269</v>
      </c>
      <c r="E9" s="83">
        <f>+'Estado Situacion F CTA'!E11</f>
        <v>0</v>
      </c>
      <c r="F9" s="84"/>
      <c r="G9" s="83">
        <f>+'Estado Situacion F CTA'!G11</f>
        <v>0</v>
      </c>
      <c r="H9" s="85"/>
      <c r="I9" s="86">
        <f>+E9-G9</f>
        <v>0</v>
      </c>
      <c r="J9" s="87"/>
      <c r="K9" s="197">
        <v>24</v>
      </c>
      <c r="L9" s="17" t="s">
        <v>270</v>
      </c>
      <c r="M9" s="39" t="s">
        <v>273</v>
      </c>
      <c r="N9" s="83">
        <f>+'Estado Situacion F CTA'!N10</f>
        <v>0</v>
      </c>
      <c r="O9" s="84"/>
      <c r="P9" s="83">
        <f>+'Estado Situacion F CTA'!P10</f>
        <v>0</v>
      </c>
      <c r="Q9" s="85"/>
      <c r="R9" s="85">
        <f>+N10-P10</f>
        <v>0</v>
      </c>
      <c r="S9" s="297"/>
      <c r="T9" s="17"/>
      <c r="U9" s="17"/>
      <c r="V9" s="17"/>
    </row>
    <row r="10" spans="2:22" s="21" customFormat="1" ht="12" x14ac:dyDescent="0.2">
      <c r="B10" s="296">
        <v>19</v>
      </c>
      <c r="C10" s="17" t="s">
        <v>184</v>
      </c>
      <c r="D10" s="33" t="s">
        <v>439</v>
      </c>
      <c r="E10" s="83">
        <f>+'Estado Situacion F CTA'!E17</f>
        <v>0</v>
      </c>
      <c r="F10" s="84"/>
      <c r="G10" s="83">
        <f>+'Estado Situacion F CTA'!G17</f>
        <v>0</v>
      </c>
      <c r="H10" s="85"/>
      <c r="I10" s="86">
        <f>+E10-G10</f>
        <v>0</v>
      </c>
      <c r="J10" s="87"/>
      <c r="K10" s="197">
        <v>25</v>
      </c>
      <c r="L10" s="17" t="s">
        <v>272</v>
      </c>
      <c r="M10" s="39" t="s">
        <v>277</v>
      </c>
      <c r="N10" s="89">
        <f>+'Estado Situacion F CTA'!N20</f>
        <v>572696365</v>
      </c>
      <c r="O10" s="84"/>
      <c r="P10" s="89">
        <f>+'Estado Situacion F CTA'!P20</f>
        <v>572696365</v>
      </c>
      <c r="Q10" s="85"/>
      <c r="R10" s="85"/>
      <c r="S10" s="297"/>
      <c r="T10" s="17"/>
      <c r="U10" s="17"/>
      <c r="V10" s="17"/>
    </row>
    <row r="11" spans="2:22" s="21" customFormat="1" ht="12" x14ac:dyDescent="0.2">
      <c r="B11" s="296"/>
      <c r="C11" s="17"/>
      <c r="D11" s="33"/>
      <c r="E11" s="68"/>
      <c r="F11" s="90"/>
      <c r="G11" s="71"/>
      <c r="H11" s="91"/>
      <c r="I11" s="91"/>
      <c r="J11" s="72"/>
      <c r="K11" s="197"/>
      <c r="L11" s="17"/>
      <c r="M11" s="39"/>
      <c r="N11" s="83"/>
      <c r="O11" s="84"/>
      <c r="P11" s="83"/>
      <c r="Q11" s="298"/>
      <c r="R11" s="82">
        <f>+N14-P14</f>
        <v>32675318701.670002</v>
      </c>
      <c r="S11" s="297"/>
      <c r="T11" s="17"/>
      <c r="U11" s="17"/>
      <c r="V11" s="17"/>
    </row>
    <row r="12" spans="2:22" s="21" customFormat="1" ht="12" x14ac:dyDescent="0.2">
      <c r="B12" s="296"/>
      <c r="C12" s="17"/>
      <c r="D12" s="33"/>
      <c r="E12" s="68"/>
      <c r="F12" s="90"/>
      <c r="G12" s="71"/>
      <c r="H12" s="91"/>
      <c r="I12" s="91"/>
      <c r="J12" s="72"/>
      <c r="K12" s="197"/>
      <c r="L12" s="17"/>
      <c r="M12" s="33"/>
      <c r="N12" s="92"/>
      <c r="O12" s="84"/>
      <c r="P12" s="92"/>
      <c r="Q12" s="298"/>
      <c r="R12" s="298"/>
      <c r="S12" s="297"/>
      <c r="T12" s="17"/>
      <c r="U12" s="17"/>
      <c r="V12" s="17"/>
    </row>
    <row r="13" spans="2:22" s="21" customFormat="1" ht="12" x14ac:dyDescent="0.2">
      <c r="B13" s="296"/>
      <c r="C13" s="17"/>
      <c r="D13" s="33"/>
      <c r="E13" s="68"/>
      <c r="F13" s="90"/>
      <c r="G13" s="71"/>
      <c r="H13" s="91"/>
      <c r="I13" s="91"/>
      <c r="J13" s="72"/>
      <c r="K13" s="197"/>
      <c r="L13" s="17"/>
      <c r="M13" s="33"/>
      <c r="N13" s="92"/>
      <c r="O13" s="84"/>
      <c r="P13" s="92"/>
      <c r="Q13" s="298"/>
      <c r="R13" s="298"/>
      <c r="S13" s="297"/>
      <c r="T13" s="17"/>
      <c r="U13" s="17"/>
      <c r="V13" s="17"/>
    </row>
    <row r="14" spans="2:22" s="21" customFormat="1" ht="12" x14ac:dyDescent="0.2">
      <c r="B14" s="296"/>
      <c r="C14" s="75" t="s">
        <v>274</v>
      </c>
      <c r="D14" s="33"/>
      <c r="E14" s="76">
        <f>SUM(E15:E16)</f>
        <v>0</v>
      </c>
      <c r="F14" s="77"/>
      <c r="G14" s="76">
        <f>SUM(G15:G16)</f>
        <v>213668666922.01999</v>
      </c>
      <c r="H14" s="78"/>
      <c r="I14" s="93">
        <f>+E14-G14</f>
        <v>-213668666922.01999</v>
      </c>
      <c r="J14" s="80"/>
      <c r="K14" s="197"/>
      <c r="L14" s="75" t="s">
        <v>275</v>
      </c>
      <c r="M14" s="33"/>
      <c r="N14" s="81">
        <f>+N16+N17+N15</f>
        <v>52800304883.93</v>
      </c>
      <c r="O14" s="84"/>
      <c r="P14" s="81">
        <f>+P15+P17+P16</f>
        <v>20124986182.259998</v>
      </c>
      <c r="Q14" s="85"/>
      <c r="R14" s="85">
        <f>+N17-P17</f>
        <v>32675318701.670002</v>
      </c>
      <c r="S14" s="297"/>
      <c r="T14" s="17"/>
      <c r="U14" s="17"/>
      <c r="V14" s="17"/>
    </row>
    <row r="15" spans="2:22" s="17" customFormat="1" ht="12" x14ac:dyDescent="0.2">
      <c r="B15" s="296">
        <v>16</v>
      </c>
      <c r="C15" s="17" t="s">
        <v>278</v>
      </c>
      <c r="D15" s="39" t="s">
        <v>433</v>
      </c>
      <c r="E15" s="83">
        <f>+'Estado Situacion F CTA'!E28</f>
        <v>0</v>
      </c>
      <c r="F15" s="84"/>
      <c r="G15" s="83">
        <f>+'Estado Situacion F CTA'!G28</f>
        <v>213668666922.01999</v>
      </c>
      <c r="H15" s="85"/>
      <c r="I15" s="85"/>
      <c r="J15" s="87"/>
      <c r="K15" s="202">
        <v>23</v>
      </c>
      <c r="L15" s="17" t="s">
        <v>266</v>
      </c>
      <c r="M15" s="39" t="s">
        <v>267</v>
      </c>
      <c r="N15" s="73">
        <f>+'Estado Situacion F CTA'!N28</f>
        <v>5122074790.8999996</v>
      </c>
      <c r="P15" s="83">
        <f>+'Estado Situacion F CTA'!P28</f>
        <v>5122074790.8999996</v>
      </c>
      <c r="Q15" s="85"/>
      <c r="R15" s="85"/>
      <c r="S15" s="297"/>
    </row>
    <row r="16" spans="2:22" s="17" customFormat="1" ht="12" x14ac:dyDescent="0.2">
      <c r="B16" s="296">
        <v>19</v>
      </c>
      <c r="C16" s="17" t="s">
        <v>279</v>
      </c>
      <c r="D16" s="33" t="s">
        <v>439</v>
      </c>
      <c r="E16" s="83">
        <f>+'Estado Situacion F CTA'!E46</f>
        <v>0</v>
      </c>
      <c r="F16" s="84"/>
      <c r="G16" s="83">
        <f>+'Estado Situacion F CTA'!G46</f>
        <v>0</v>
      </c>
      <c r="H16" s="85"/>
      <c r="I16" s="85">
        <f>+E15-G15</f>
        <v>-213668666922.01999</v>
      </c>
      <c r="J16" s="87"/>
      <c r="K16" s="197">
        <v>25</v>
      </c>
      <c r="L16" s="17" t="s">
        <v>272</v>
      </c>
      <c r="M16" s="39" t="s">
        <v>277</v>
      </c>
      <c r="N16" s="83">
        <f>+'Estado Situacion F CTA'!N30</f>
        <v>1815159949.1300001</v>
      </c>
      <c r="O16" s="84"/>
      <c r="P16" s="83">
        <f>+'Estado Situacion F CTA'!P30</f>
        <v>1815159949.1300001</v>
      </c>
      <c r="Q16" s="94"/>
      <c r="R16" s="95">
        <f>+N19-P19</f>
        <v>32675318701.670002</v>
      </c>
      <c r="S16" s="297"/>
    </row>
    <row r="17" spans="2:22" s="17" customFormat="1" ht="12" x14ac:dyDescent="0.2">
      <c r="B17" s="296"/>
      <c r="D17" s="5"/>
      <c r="E17" s="68"/>
      <c r="G17" s="71"/>
      <c r="H17" s="85"/>
      <c r="I17" s="86">
        <f>+E16-G16</f>
        <v>0</v>
      </c>
      <c r="J17" s="87"/>
      <c r="K17" s="197">
        <v>27</v>
      </c>
      <c r="L17" s="17" t="s">
        <v>276</v>
      </c>
      <c r="M17" s="39" t="s">
        <v>461</v>
      </c>
      <c r="N17" s="83">
        <f>+'Estado Situacion F CTA'!N32</f>
        <v>45863070143.900002</v>
      </c>
      <c r="O17" s="84"/>
      <c r="P17" s="83">
        <f>+'Estado Situacion F CTA'!P32</f>
        <v>13187751442.23</v>
      </c>
      <c r="Q17" s="96"/>
      <c r="R17" s="96"/>
      <c r="S17" s="297"/>
    </row>
    <row r="18" spans="2:22" s="17" customFormat="1" ht="12" x14ac:dyDescent="0.2">
      <c r="B18" s="296"/>
      <c r="D18" s="5"/>
      <c r="E18" s="68"/>
      <c r="G18" s="71"/>
      <c r="H18" s="85"/>
      <c r="I18" s="85"/>
      <c r="J18" s="87"/>
      <c r="K18" s="197"/>
      <c r="M18" s="5"/>
      <c r="N18" s="73"/>
      <c r="P18" s="73"/>
      <c r="Q18" s="90"/>
      <c r="R18" s="90"/>
      <c r="S18" s="297"/>
    </row>
    <row r="19" spans="2:22" s="17" customFormat="1" ht="12" x14ac:dyDescent="0.2">
      <c r="B19" s="296"/>
      <c r="D19" s="33"/>
      <c r="E19" s="92"/>
      <c r="F19" s="84"/>
      <c r="G19" s="92"/>
      <c r="H19" s="85"/>
      <c r="I19" s="85"/>
      <c r="J19" s="87"/>
      <c r="K19" s="202"/>
      <c r="L19" s="97" t="s">
        <v>280</v>
      </c>
      <c r="M19" s="33"/>
      <c r="N19" s="98">
        <f>+N14+N7</f>
        <v>54884831030.029999</v>
      </c>
      <c r="O19" s="99"/>
      <c r="P19" s="98">
        <f>+P14+P7</f>
        <v>22209512328.359997</v>
      </c>
      <c r="Q19" s="298"/>
      <c r="R19" s="79">
        <f>+N24-P24</f>
        <v>-165535840817.74899</v>
      </c>
      <c r="S19" s="297"/>
    </row>
    <row r="20" spans="2:22" s="17" customFormat="1" ht="12" x14ac:dyDescent="0.2">
      <c r="B20" s="296"/>
      <c r="C20" s="90"/>
      <c r="D20" s="33"/>
      <c r="E20" s="92"/>
      <c r="F20" s="84"/>
      <c r="G20" s="92"/>
      <c r="H20" s="85"/>
      <c r="I20" s="85"/>
      <c r="J20" s="87"/>
      <c r="K20" s="202"/>
      <c r="L20" s="97"/>
      <c r="M20" s="33"/>
      <c r="N20" s="100"/>
      <c r="O20" s="99"/>
      <c r="P20" s="100"/>
      <c r="Q20" s="298"/>
      <c r="R20" s="101"/>
      <c r="S20" s="297"/>
    </row>
    <row r="21" spans="2:22" s="17" customFormat="1" ht="12" x14ac:dyDescent="0.2">
      <c r="B21" s="296"/>
      <c r="D21" s="33"/>
      <c r="E21" s="68"/>
      <c r="F21" s="90"/>
      <c r="G21" s="71"/>
      <c r="H21" s="91"/>
      <c r="I21" s="91"/>
      <c r="J21" s="87"/>
      <c r="K21" s="121"/>
      <c r="L21" s="102" t="s">
        <v>171</v>
      </c>
      <c r="M21" s="33"/>
      <c r="N21" s="107"/>
      <c r="O21" s="90"/>
      <c r="P21" s="73"/>
      <c r="Q21" s="85"/>
      <c r="R21" s="86">
        <f>+N23-P23</f>
        <v>-165535840817.74899</v>
      </c>
      <c r="S21" s="297"/>
    </row>
    <row r="22" spans="2:22" s="17" customFormat="1" ht="12" x14ac:dyDescent="0.2">
      <c r="B22" s="296"/>
      <c r="D22" s="33"/>
      <c r="E22" s="68"/>
      <c r="F22" s="90"/>
      <c r="G22" s="71"/>
      <c r="H22" s="91"/>
      <c r="I22" s="91"/>
      <c r="J22" s="87"/>
      <c r="K22" s="121"/>
      <c r="L22" s="102"/>
      <c r="M22" s="33"/>
      <c r="N22" s="107"/>
      <c r="O22" s="90"/>
      <c r="P22" s="73"/>
      <c r="Q22" s="85"/>
      <c r="R22" s="86"/>
      <c r="S22" s="297"/>
    </row>
    <row r="23" spans="2:22" s="17" customFormat="1" ht="12.75" thickBot="1" x14ac:dyDescent="0.25">
      <c r="B23" s="296"/>
      <c r="D23" s="33"/>
      <c r="E23" s="68"/>
      <c r="F23" s="90"/>
      <c r="G23" s="71"/>
      <c r="H23" s="78"/>
      <c r="I23" s="105">
        <f>+E27-G27</f>
        <v>-213668666922.01999</v>
      </c>
      <c r="J23" s="104"/>
      <c r="K23" s="202">
        <v>31</v>
      </c>
      <c r="L23" s="17" t="s">
        <v>282</v>
      </c>
      <c r="M23" s="39" t="s">
        <v>292</v>
      </c>
      <c r="N23" s="83">
        <f>+'Estado Situacion F CTA'!N42</f>
        <v>0</v>
      </c>
      <c r="O23" s="74"/>
      <c r="P23" s="83">
        <f>+'Estado Situacion F CTA'!P42</f>
        <v>165535840817.74899</v>
      </c>
      <c r="Q23" s="298"/>
      <c r="R23" s="106">
        <f>+N27-P27</f>
        <v>-132860522116.07898</v>
      </c>
      <c r="S23" s="297"/>
    </row>
    <row r="24" spans="2:22" s="17" customFormat="1" ht="12.75" thickTop="1" x14ac:dyDescent="0.2">
      <c r="B24" s="296"/>
      <c r="D24" s="33"/>
      <c r="E24" s="68"/>
      <c r="F24" s="90"/>
      <c r="G24" s="71"/>
      <c r="H24" s="78"/>
      <c r="I24" s="78"/>
      <c r="J24" s="104"/>
      <c r="K24" s="202"/>
      <c r="L24" s="97" t="s">
        <v>440</v>
      </c>
      <c r="M24" s="39"/>
      <c r="N24" s="81">
        <f>+N23</f>
        <v>0</v>
      </c>
      <c r="O24" s="77"/>
      <c r="P24" s="81">
        <f>+P23</f>
        <v>165535840817.74899</v>
      </c>
      <c r="Q24" s="298"/>
      <c r="R24" s="298"/>
      <c r="S24" s="297"/>
    </row>
    <row r="25" spans="2:22" s="17" customFormat="1" ht="12" x14ac:dyDescent="0.2">
      <c r="B25" s="296"/>
      <c r="D25" s="33"/>
      <c r="E25" s="68"/>
      <c r="F25" s="90"/>
      <c r="G25" s="71"/>
      <c r="H25" s="78"/>
      <c r="I25" s="78"/>
      <c r="J25" s="104"/>
      <c r="K25" s="202"/>
      <c r="L25" s="97"/>
      <c r="M25" s="39"/>
      <c r="N25" s="107"/>
      <c r="O25" s="77"/>
      <c r="P25" s="107"/>
      <c r="Q25" s="298"/>
      <c r="R25" s="298"/>
      <c r="S25" s="297"/>
    </row>
    <row r="26" spans="2:22" s="17" customFormat="1" ht="12" x14ac:dyDescent="0.2">
      <c r="B26" s="296"/>
      <c r="D26" s="33"/>
      <c r="E26" s="68"/>
      <c r="F26" s="74"/>
      <c r="G26" s="68"/>
      <c r="H26" s="103"/>
      <c r="I26" s="103"/>
      <c r="J26" s="88"/>
      <c r="K26" s="202"/>
      <c r="M26" s="33"/>
      <c r="N26" s="73"/>
      <c r="O26" s="90"/>
      <c r="P26" s="73"/>
      <c r="Q26" s="90"/>
      <c r="R26" s="90"/>
      <c r="S26" s="297"/>
    </row>
    <row r="27" spans="2:22" s="17" customFormat="1" ht="12.75" thickBot="1" x14ac:dyDescent="0.25">
      <c r="B27" s="296"/>
      <c r="C27" s="97" t="s">
        <v>284</v>
      </c>
      <c r="D27" s="33"/>
      <c r="E27" s="108">
        <f>+E14+E7</f>
        <v>0</v>
      </c>
      <c r="F27" s="77"/>
      <c r="G27" s="108">
        <f>+G14+G7</f>
        <v>213668666922.01999</v>
      </c>
      <c r="H27" s="103"/>
      <c r="I27" s="103"/>
      <c r="J27" s="104"/>
      <c r="K27" s="202"/>
      <c r="L27" s="97" t="s">
        <v>285</v>
      </c>
      <c r="M27" s="33"/>
      <c r="N27" s="109">
        <f>+N19+N24</f>
        <v>54884831030.029999</v>
      </c>
      <c r="O27" s="77"/>
      <c r="P27" s="109">
        <f>+P19+P24</f>
        <v>187745353146.10898</v>
      </c>
      <c r="Q27" s="90"/>
      <c r="R27" s="90"/>
      <c r="S27" s="297"/>
    </row>
    <row r="28" spans="2:22" s="17" customFormat="1" ht="12.75" thickTop="1" x14ac:dyDescent="0.2">
      <c r="B28" s="296"/>
      <c r="C28" s="97"/>
      <c r="D28" s="33"/>
      <c r="E28" s="110"/>
      <c r="F28" s="77"/>
      <c r="G28" s="110"/>
      <c r="H28" s="103"/>
      <c r="I28" s="103"/>
      <c r="J28" s="104"/>
      <c r="K28" s="202"/>
      <c r="L28" s="97"/>
      <c r="M28" s="33"/>
      <c r="N28" s="107"/>
      <c r="O28" s="77"/>
      <c r="P28" s="107"/>
      <c r="Q28" s="90"/>
      <c r="R28" s="90"/>
      <c r="S28" s="297"/>
    </row>
    <row r="29" spans="2:22" s="17" customFormat="1" ht="12" x14ac:dyDescent="0.2">
      <c r="B29" s="296"/>
      <c r="C29" s="97"/>
      <c r="D29" s="33"/>
      <c r="E29" s="110"/>
      <c r="F29" s="77"/>
      <c r="G29" s="110"/>
      <c r="H29" s="103"/>
      <c r="I29" s="103"/>
      <c r="J29" s="104"/>
      <c r="K29" s="202"/>
      <c r="L29" s="97"/>
      <c r="M29" s="33"/>
      <c r="N29" s="107"/>
      <c r="O29" s="77"/>
      <c r="P29" s="107"/>
      <c r="Q29" s="90"/>
      <c r="R29" s="90"/>
      <c r="S29" s="297"/>
    </row>
    <row r="30" spans="2:22" s="17" customFormat="1" ht="12" x14ac:dyDescent="0.2">
      <c r="B30" s="296"/>
      <c r="C30" s="97"/>
      <c r="D30" s="33"/>
      <c r="E30" s="110"/>
      <c r="F30" s="77"/>
      <c r="G30" s="110"/>
      <c r="H30" s="111"/>
      <c r="I30" s="112">
        <f>SUM(I31:I33)</f>
        <v>0</v>
      </c>
      <c r="J30" s="113"/>
      <c r="K30" s="202"/>
      <c r="M30" s="33"/>
      <c r="N30" s="73"/>
      <c r="O30" s="90"/>
      <c r="P30" s="73"/>
      <c r="Q30" s="94"/>
      <c r="R30" s="95">
        <f>SUM(R31:R33)</f>
        <v>9235217559309.8398</v>
      </c>
      <c r="S30" s="300"/>
      <c r="T30" s="270"/>
      <c r="U30" s="270"/>
      <c r="V30" s="270"/>
    </row>
    <row r="31" spans="2:22" s="17" customFormat="1" ht="12" x14ac:dyDescent="0.2">
      <c r="B31" s="296"/>
      <c r="C31" s="97" t="s">
        <v>286</v>
      </c>
      <c r="D31" s="33"/>
      <c r="E31" s="114">
        <f>SUM(E32:E34)</f>
        <v>0</v>
      </c>
      <c r="F31" s="99"/>
      <c r="G31" s="114">
        <f>SUM(G32:G34)</f>
        <v>0</v>
      </c>
      <c r="H31" s="85"/>
      <c r="I31" s="86">
        <f>+E32-G32</f>
        <v>0</v>
      </c>
      <c r="J31" s="104"/>
      <c r="K31" s="202"/>
      <c r="L31" s="97" t="s">
        <v>287</v>
      </c>
      <c r="M31" s="33"/>
      <c r="N31" s="98">
        <f>SUM(N32:N34)</f>
        <v>9235217559309.8398</v>
      </c>
      <c r="O31" s="74"/>
      <c r="P31" s="98">
        <f>SUM(P32:P34)</f>
        <v>0</v>
      </c>
      <c r="Q31" s="85"/>
      <c r="R31" s="103">
        <f>+N32-P32</f>
        <v>9235217559309.8398</v>
      </c>
      <c r="S31" s="297"/>
    </row>
    <row r="32" spans="2:22" s="17" customFormat="1" ht="12" x14ac:dyDescent="0.2">
      <c r="B32" s="296">
        <v>81</v>
      </c>
      <c r="C32" s="17" t="s">
        <v>288</v>
      </c>
      <c r="D32" s="39" t="s">
        <v>283</v>
      </c>
      <c r="E32" s="83">
        <f>+'Estado Situacion F CTA'!E56</f>
        <v>0</v>
      </c>
      <c r="F32" s="74"/>
      <c r="G32" s="83">
        <f>+'Estado Situacion F CTA'!G56</f>
        <v>0</v>
      </c>
      <c r="H32" s="85"/>
      <c r="I32" s="103">
        <f>+E33-G33</f>
        <v>0</v>
      </c>
      <c r="J32" s="104"/>
      <c r="K32" s="202">
        <v>91</v>
      </c>
      <c r="L32" s="17" t="s">
        <v>290</v>
      </c>
      <c r="M32" s="39" t="s">
        <v>283</v>
      </c>
      <c r="N32" s="83">
        <f>+'Estado Situacion F CTA'!N56</f>
        <v>9235217559309.8398</v>
      </c>
      <c r="O32" s="74"/>
      <c r="P32" s="83">
        <f>+'Estado Situacion F CTA'!P56</f>
        <v>0</v>
      </c>
      <c r="Q32" s="85"/>
      <c r="R32" s="103">
        <f>+N33-P33</f>
        <v>0</v>
      </c>
      <c r="S32" s="300"/>
      <c r="T32" s="270"/>
      <c r="U32" s="270"/>
      <c r="V32" s="270"/>
    </row>
    <row r="33" spans="2:22" s="17" customFormat="1" ht="12" x14ac:dyDescent="0.2">
      <c r="B33" s="296">
        <v>83</v>
      </c>
      <c r="C33" s="17" t="s">
        <v>291</v>
      </c>
      <c r="D33" s="39" t="s">
        <v>355</v>
      </c>
      <c r="E33" s="83">
        <f>+'Estado Situacion F CTA'!E58</f>
        <v>0</v>
      </c>
      <c r="F33" s="74"/>
      <c r="G33" s="83">
        <f>+'Estado Situacion F CTA'!G58</f>
        <v>0</v>
      </c>
      <c r="H33" s="85"/>
      <c r="I33" s="103">
        <f>+E34-G34</f>
        <v>0</v>
      </c>
      <c r="J33" s="104"/>
      <c r="K33" s="197">
        <v>93</v>
      </c>
      <c r="L33" s="17" t="s">
        <v>293</v>
      </c>
      <c r="M33" s="39" t="s">
        <v>355</v>
      </c>
      <c r="N33" s="83">
        <f>+'Estado Situacion F CTA'!N59</f>
        <v>0</v>
      </c>
      <c r="O33" s="74"/>
      <c r="P33" s="83">
        <f>+'Estado Situacion F CTA'!P59</f>
        <v>0</v>
      </c>
      <c r="Q33" s="85"/>
      <c r="R33" s="86">
        <f>+N34-P34</f>
        <v>0</v>
      </c>
      <c r="S33" s="300"/>
      <c r="T33" s="270"/>
      <c r="U33" s="270"/>
      <c r="V33" s="270"/>
    </row>
    <row r="34" spans="2:22" s="17" customFormat="1" ht="12" x14ac:dyDescent="0.2">
      <c r="B34" s="296">
        <v>89</v>
      </c>
      <c r="C34" s="17" t="s">
        <v>294</v>
      </c>
      <c r="D34" s="39" t="s">
        <v>355</v>
      </c>
      <c r="E34" s="92">
        <f>+'Estado Situacion F CTA'!E64</f>
        <v>0</v>
      </c>
      <c r="F34" s="74"/>
      <c r="G34" s="92">
        <f>+'Estado Situacion F CTA'!G64</f>
        <v>0</v>
      </c>
      <c r="H34" s="72"/>
      <c r="I34" s="72"/>
      <c r="J34" s="72"/>
      <c r="K34" s="197">
        <v>99</v>
      </c>
      <c r="L34" s="17" t="s">
        <v>295</v>
      </c>
      <c r="M34" s="39" t="s">
        <v>355</v>
      </c>
      <c r="N34" s="92">
        <f>+'Estado Situacion F CTA'!N64</f>
        <v>0</v>
      </c>
      <c r="O34" s="85"/>
      <c r="P34" s="92">
        <f>+'Estado Situacion F CTA'!P64</f>
        <v>0</v>
      </c>
      <c r="Q34" s="104"/>
      <c r="R34" s="104"/>
      <c r="S34" s="297"/>
    </row>
    <row r="35" spans="2:22" s="17" customFormat="1" ht="12" x14ac:dyDescent="0.2">
      <c r="B35" s="301"/>
      <c r="C35" s="115"/>
      <c r="D35" s="44"/>
      <c r="E35" s="116"/>
      <c r="F35" s="115"/>
      <c r="G35" s="116"/>
      <c r="H35" s="117"/>
      <c r="I35" s="117"/>
      <c r="J35" s="117"/>
      <c r="K35" s="224"/>
      <c r="L35" s="115"/>
      <c r="M35" s="44"/>
      <c r="N35" s="118"/>
      <c r="O35" s="115"/>
      <c r="P35" s="118"/>
      <c r="Q35" s="115"/>
      <c r="R35" s="115"/>
      <c r="S35" s="302"/>
    </row>
    <row r="36" spans="2:22" s="7" customFormat="1" ht="12" customHeight="1" x14ac:dyDescent="0.2">
      <c r="B36" s="303"/>
      <c r="C36" s="18"/>
      <c r="D36" s="19"/>
      <c r="E36" s="24"/>
      <c r="F36" s="18"/>
      <c r="G36" s="24"/>
      <c r="H36" s="20"/>
      <c r="I36" s="20"/>
      <c r="J36" s="20"/>
      <c r="K36" s="225"/>
      <c r="L36" s="18"/>
      <c r="M36" s="19"/>
      <c r="N36" s="28"/>
      <c r="O36" s="18"/>
      <c r="P36" s="28"/>
      <c r="Q36" s="18"/>
      <c r="R36" s="18"/>
      <c r="S36" s="304"/>
      <c r="T36" s="46"/>
      <c r="U36" s="46"/>
      <c r="V36" s="46"/>
    </row>
    <row r="37" spans="2:22" s="7" customFormat="1" ht="12" customHeight="1" x14ac:dyDescent="0.2">
      <c r="B37" s="305"/>
      <c r="C37" s="46"/>
      <c r="D37" s="47"/>
      <c r="E37" s="48"/>
      <c r="F37" s="46"/>
      <c r="G37" s="49"/>
      <c r="H37" s="47"/>
      <c r="I37" s="47"/>
      <c r="J37" s="47"/>
      <c r="K37" s="173"/>
      <c r="L37" s="46"/>
      <c r="M37" s="47"/>
      <c r="N37" s="50"/>
      <c r="O37" s="46"/>
      <c r="P37" s="50"/>
      <c r="Q37" s="46"/>
      <c r="R37" s="46"/>
      <c r="S37" s="306"/>
      <c r="T37" s="46"/>
      <c r="U37" s="46"/>
      <c r="V37" s="46"/>
    </row>
    <row r="38" spans="2:22" s="7" customFormat="1" ht="12" customHeight="1" x14ac:dyDescent="0.2">
      <c r="B38" s="305"/>
      <c r="C38" s="46"/>
      <c r="D38" s="47"/>
      <c r="E38" s="48"/>
      <c r="F38" s="46"/>
      <c r="G38" s="49"/>
      <c r="H38" s="47"/>
      <c r="I38" s="47"/>
      <c r="J38" s="47"/>
      <c r="K38" s="173"/>
      <c r="L38" s="46"/>
      <c r="M38" s="47"/>
      <c r="N38" s="50"/>
      <c r="O38" s="46"/>
      <c r="P38" s="50"/>
      <c r="Q38" s="46"/>
      <c r="R38" s="46"/>
      <c r="S38" s="306"/>
      <c r="T38" s="46"/>
      <c r="U38" s="46"/>
      <c r="V38" s="46"/>
    </row>
    <row r="39" spans="2:22" s="7" customFormat="1" ht="12" customHeight="1" x14ac:dyDescent="0.2">
      <c r="B39" s="305"/>
      <c r="C39" s="46"/>
      <c r="D39" s="47"/>
      <c r="E39" s="48"/>
      <c r="F39" s="46"/>
      <c r="G39" s="49"/>
      <c r="H39" s="47"/>
      <c r="I39" s="47"/>
      <c r="J39" s="47"/>
      <c r="K39" s="173"/>
      <c r="L39" s="46"/>
      <c r="M39" s="47"/>
      <c r="N39" s="50"/>
      <c r="O39" s="46"/>
      <c r="P39" s="50"/>
      <c r="Q39" s="46"/>
      <c r="R39" s="46"/>
      <c r="S39" s="306"/>
      <c r="T39" s="46"/>
      <c r="U39" s="46"/>
      <c r="V39" s="46"/>
    </row>
    <row r="40" spans="2:22" s="7" customFormat="1" ht="12" customHeight="1" x14ac:dyDescent="0.2">
      <c r="B40" s="305"/>
      <c r="C40" s="46"/>
      <c r="D40" s="47"/>
      <c r="E40" s="48"/>
      <c r="F40" s="46"/>
      <c r="G40" s="49"/>
      <c r="H40" s="47"/>
      <c r="I40" s="47"/>
      <c r="J40" s="47"/>
      <c r="K40" s="173"/>
      <c r="L40" s="46"/>
      <c r="M40" s="47"/>
      <c r="N40" s="50"/>
      <c r="O40" s="46"/>
      <c r="P40" s="50"/>
      <c r="Q40" s="46"/>
      <c r="R40" s="46"/>
      <c r="S40" s="306"/>
      <c r="T40" s="46"/>
      <c r="U40" s="46"/>
      <c r="V40" s="46"/>
    </row>
    <row r="41" spans="2:22" s="7" customFormat="1" ht="12" customHeight="1" x14ac:dyDescent="0.2">
      <c r="B41" s="305"/>
      <c r="C41" s="46"/>
      <c r="D41" s="47"/>
      <c r="E41" s="48"/>
      <c r="F41" s="46"/>
      <c r="G41" s="49"/>
      <c r="H41" s="47"/>
      <c r="I41" s="47"/>
      <c r="J41" s="47"/>
      <c r="K41" s="173"/>
      <c r="L41" s="46"/>
      <c r="M41" s="47"/>
      <c r="N41" s="50"/>
      <c r="O41" s="46"/>
      <c r="P41" s="50"/>
      <c r="Q41" s="46"/>
      <c r="R41" s="46"/>
      <c r="S41" s="306"/>
      <c r="T41" s="46"/>
      <c r="U41" s="46"/>
      <c r="V41" s="46"/>
    </row>
    <row r="42" spans="2:22" s="7" customFormat="1" ht="12" customHeight="1" x14ac:dyDescent="0.2">
      <c r="B42" s="305"/>
      <c r="C42" s="46"/>
      <c r="D42" s="47"/>
      <c r="E42" s="48"/>
      <c r="F42" s="46"/>
      <c r="G42" s="49"/>
      <c r="H42" s="47"/>
      <c r="I42" s="47"/>
      <c r="J42" s="47"/>
      <c r="K42" s="173"/>
      <c r="L42" s="46"/>
      <c r="M42" s="47"/>
      <c r="N42" s="50"/>
      <c r="O42" s="46"/>
      <c r="P42" s="50"/>
      <c r="Q42" s="46"/>
      <c r="R42" s="46"/>
      <c r="S42" s="306"/>
      <c r="T42" s="46"/>
      <c r="U42" s="46"/>
      <c r="V42" s="46"/>
    </row>
    <row r="43" spans="2:22" s="21" customFormat="1" ht="12" customHeight="1" x14ac:dyDescent="0.2">
      <c r="B43" s="307"/>
      <c r="C43" s="52"/>
      <c r="D43" s="47"/>
      <c r="E43" s="54"/>
      <c r="F43" s="52"/>
      <c r="G43" s="55"/>
      <c r="H43" s="53"/>
      <c r="I43" s="53"/>
      <c r="J43" s="53"/>
      <c r="K43" s="62"/>
      <c r="L43" s="52"/>
      <c r="M43" s="47"/>
      <c r="N43" s="56"/>
      <c r="O43" s="52"/>
      <c r="P43" s="56"/>
      <c r="Q43" s="52"/>
      <c r="R43" s="52"/>
      <c r="S43" s="308"/>
      <c r="T43" s="52"/>
      <c r="U43" s="52"/>
      <c r="V43" s="52"/>
    </row>
    <row r="44" spans="2:22" s="162" customFormat="1" ht="12" customHeight="1" x14ac:dyDescent="0.2">
      <c r="B44" s="309"/>
      <c r="C44" s="485" t="s">
        <v>296</v>
      </c>
      <c r="D44" s="485"/>
      <c r="E44" s="485"/>
      <c r="F44" s="485"/>
      <c r="G44" s="485"/>
      <c r="H44" s="276"/>
      <c r="I44" s="276"/>
      <c r="J44" s="276"/>
      <c r="K44" s="276"/>
      <c r="L44" s="485" t="s">
        <v>459</v>
      </c>
      <c r="M44" s="485"/>
      <c r="N44" s="485"/>
      <c r="O44" s="485"/>
      <c r="P44" s="485"/>
      <c r="Q44" s="62"/>
      <c r="R44" s="62"/>
      <c r="S44" s="310"/>
      <c r="T44" s="160"/>
      <c r="U44" s="160"/>
      <c r="V44" s="160"/>
    </row>
    <row r="45" spans="2:22" s="174" customFormat="1" ht="12" customHeight="1" x14ac:dyDescent="0.2">
      <c r="B45" s="309"/>
      <c r="C45" s="494" t="s">
        <v>435</v>
      </c>
      <c r="D45" s="494"/>
      <c r="E45" s="494"/>
      <c r="F45" s="494"/>
      <c r="G45" s="494"/>
      <c r="H45" s="62"/>
      <c r="I45" s="62"/>
      <c r="J45" s="62"/>
      <c r="K45" s="62"/>
      <c r="L45" s="494" t="s">
        <v>436</v>
      </c>
      <c r="M45" s="494"/>
      <c r="N45" s="494"/>
      <c r="O45" s="494"/>
      <c r="P45" s="494"/>
      <c r="Q45" s="62"/>
      <c r="R45" s="62"/>
      <c r="S45" s="310"/>
      <c r="T45" s="173"/>
      <c r="U45" s="173"/>
      <c r="V45" s="173"/>
    </row>
    <row r="46" spans="2:22" s="7" customFormat="1" ht="12" customHeight="1" x14ac:dyDescent="0.2">
      <c r="B46" s="307"/>
      <c r="C46" s="466" t="s">
        <v>354</v>
      </c>
      <c r="D46" s="466"/>
      <c r="E46" s="466"/>
      <c r="F46" s="466"/>
      <c r="G46" s="466"/>
      <c r="H46" s="52"/>
      <c r="I46" s="269"/>
      <c r="J46" s="269"/>
      <c r="K46" s="62"/>
      <c r="L46" s="481" t="s">
        <v>437</v>
      </c>
      <c r="M46" s="481"/>
      <c r="N46" s="481"/>
      <c r="O46" s="481"/>
      <c r="P46" s="481"/>
      <c r="Q46" s="275"/>
      <c r="R46" s="275"/>
      <c r="S46" s="308"/>
      <c r="T46" s="46"/>
      <c r="U46" s="46"/>
      <c r="V46" s="46"/>
    </row>
    <row r="47" spans="2:22" s="7" customFormat="1" ht="12" customHeight="1" x14ac:dyDescent="0.2">
      <c r="B47" s="307"/>
      <c r="C47" s="277"/>
      <c r="D47" s="277"/>
      <c r="E47" s="277"/>
      <c r="F47" s="277"/>
      <c r="G47" s="277"/>
      <c r="H47" s="52"/>
      <c r="I47" s="269"/>
      <c r="J47" s="269"/>
      <c r="K47" s="62"/>
      <c r="L47" s="53"/>
      <c r="M47" s="53"/>
      <c r="N47" s="53"/>
      <c r="O47" s="53"/>
      <c r="P47" s="53"/>
      <c r="Q47" s="275"/>
      <c r="R47" s="275"/>
      <c r="S47" s="308"/>
      <c r="T47" s="46"/>
      <c r="U47" s="46"/>
      <c r="V47" s="46"/>
    </row>
    <row r="48" spans="2:22" s="7" customFormat="1" ht="12" customHeight="1" x14ac:dyDescent="0.2">
      <c r="B48" s="307"/>
      <c r="C48" s="277"/>
      <c r="D48" s="277"/>
      <c r="E48" s="277"/>
      <c r="F48" s="277"/>
      <c r="G48" s="277"/>
      <c r="H48" s="52"/>
      <c r="I48" s="269"/>
      <c r="J48" s="269"/>
      <c r="K48" s="62"/>
      <c r="L48" s="53"/>
      <c r="M48" s="53"/>
      <c r="N48" s="53"/>
      <c r="O48" s="53"/>
      <c r="P48" s="53"/>
      <c r="Q48" s="275"/>
      <c r="R48" s="275"/>
      <c r="S48" s="308"/>
      <c r="T48" s="46"/>
      <c r="U48" s="46"/>
      <c r="V48" s="46"/>
    </row>
    <row r="49" spans="2:22" s="168" customFormat="1" ht="12" customHeight="1" x14ac:dyDescent="0.2">
      <c r="B49" s="307"/>
      <c r="C49" s="277"/>
      <c r="D49" s="277"/>
      <c r="E49" s="54"/>
      <c r="F49" s="52"/>
      <c r="G49" s="56"/>
      <c r="H49" s="52"/>
      <c r="I49" s="269"/>
      <c r="J49" s="269"/>
      <c r="K49" s="62"/>
      <c r="L49" s="52"/>
      <c r="M49" s="53"/>
      <c r="N49" s="56"/>
      <c r="O49" s="52"/>
      <c r="P49" s="56"/>
      <c r="Q49" s="52"/>
      <c r="R49" s="52"/>
      <c r="S49" s="308"/>
      <c r="T49" s="164"/>
      <c r="U49" s="164"/>
      <c r="V49" s="164"/>
    </row>
    <row r="50" spans="2:22" s="168" customFormat="1" ht="12" customHeight="1" x14ac:dyDescent="0.2">
      <c r="B50" s="307"/>
      <c r="C50" s="277"/>
      <c r="D50" s="277"/>
      <c r="E50" s="54"/>
      <c r="F50" s="52"/>
      <c r="G50" s="56"/>
      <c r="H50" s="52"/>
      <c r="I50" s="269"/>
      <c r="J50" s="269"/>
      <c r="K50" s="62"/>
      <c r="L50" s="52"/>
      <c r="M50" s="53"/>
      <c r="N50" s="56"/>
      <c r="O50" s="52"/>
      <c r="P50" s="56"/>
      <c r="Q50" s="52"/>
      <c r="R50" s="52"/>
      <c r="S50" s="308"/>
      <c r="T50" s="164"/>
      <c r="U50" s="164"/>
      <c r="V50" s="164"/>
    </row>
    <row r="51" spans="2:22" s="171" customFormat="1" ht="12" customHeight="1" x14ac:dyDescent="0.2">
      <c r="B51" s="307"/>
      <c r="C51" s="277"/>
      <c r="D51" s="277"/>
      <c r="E51" s="54"/>
      <c r="F51" s="52"/>
      <c r="G51" s="56"/>
      <c r="H51" s="52"/>
      <c r="I51" s="269"/>
      <c r="J51" s="269"/>
      <c r="K51" s="62"/>
      <c r="L51" s="52"/>
      <c r="M51" s="53"/>
      <c r="N51" s="56"/>
      <c r="O51" s="52"/>
      <c r="P51" s="56"/>
      <c r="Q51" s="52"/>
      <c r="R51" s="52"/>
      <c r="S51" s="308"/>
      <c r="T51" s="164"/>
      <c r="U51" s="164"/>
      <c r="V51" s="164"/>
    </row>
    <row r="52" spans="2:22" s="162" customFormat="1" ht="12" customHeight="1" x14ac:dyDescent="0.2">
      <c r="B52" s="484" t="s">
        <v>297</v>
      </c>
      <c r="C52" s="485"/>
      <c r="D52" s="485"/>
      <c r="E52" s="485"/>
      <c r="F52" s="485"/>
      <c r="G52" s="485"/>
      <c r="H52" s="485"/>
      <c r="I52" s="485"/>
      <c r="J52" s="485"/>
      <c r="K52" s="485"/>
      <c r="L52" s="485"/>
      <c r="M52" s="485"/>
      <c r="N52" s="485"/>
      <c r="O52" s="485"/>
      <c r="P52" s="485"/>
      <c r="Q52" s="485"/>
      <c r="R52" s="485"/>
      <c r="S52" s="486"/>
      <c r="T52" s="158"/>
      <c r="U52" s="158"/>
      <c r="V52" s="158"/>
    </row>
    <row r="53" spans="2:22" ht="12" customHeight="1" x14ac:dyDescent="0.25">
      <c r="B53" s="487" t="s">
        <v>298</v>
      </c>
      <c r="C53" s="488"/>
      <c r="D53" s="488"/>
      <c r="E53" s="488"/>
      <c r="F53" s="488"/>
      <c r="G53" s="488"/>
      <c r="H53" s="488"/>
      <c r="I53" s="488"/>
      <c r="J53" s="488"/>
      <c r="K53" s="488"/>
      <c r="L53" s="488"/>
      <c r="M53" s="488"/>
      <c r="N53" s="488"/>
      <c r="O53" s="488"/>
      <c r="P53" s="488"/>
      <c r="Q53" s="488"/>
      <c r="R53" s="488"/>
      <c r="S53" s="489"/>
      <c r="T53" s="228"/>
      <c r="U53" s="228"/>
      <c r="V53" s="228"/>
    </row>
    <row r="54" spans="2:22" ht="12" customHeight="1" x14ac:dyDescent="0.25">
      <c r="B54" s="311"/>
      <c r="C54" s="312"/>
      <c r="D54" s="312"/>
      <c r="E54" s="312"/>
      <c r="F54" s="312"/>
      <c r="G54" s="312"/>
      <c r="H54" s="312"/>
      <c r="I54" s="312"/>
      <c r="J54" s="312"/>
      <c r="K54" s="312"/>
      <c r="L54" s="312"/>
      <c r="M54" s="312"/>
      <c r="N54" s="312"/>
      <c r="O54" s="312"/>
      <c r="P54" s="312"/>
      <c r="Q54" s="312"/>
      <c r="R54" s="312"/>
      <c r="S54" s="313"/>
      <c r="T54" s="228"/>
      <c r="U54" s="228"/>
      <c r="V54" s="228"/>
    </row>
    <row r="55" spans="2:22" ht="12" customHeight="1" x14ac:dyDescent="0.25">
      <c r="B55" s="314"/>
      <c r="C55" s="228"/>
      <c r="D55" s="228"/>
      <c r="E55" s="228"/>
      <c r="F55" s="228"/>
      <c r="G55" s="228"/>
      <c r="H55" s="228"/>
      <c r="I55" s="228"/>
      <c r="J55" s="228"/>
      <c r="K55" s="228"/>
      <c r="L55" s="228"/>
      <c r="M55" s="228"/>
      <c r="N55" s="228"/>
      <c r="O55" s="228"/>
      <c r="P55" s="228"/>
      <c r="Q55" s="228"/>
      <c r="R55" s="228"/>
      <c r="S55" s="315"/>
      <c r="T55" s="228"/>
      <c r="U55" s="228"/>
      <c r="V55" s="228"/>
    </row>
    <row r="56" spans="2:22" s="7" customFormat="1" ht="12" customHeight="1" x14ac:dyDescent="0.25">
      <c r="B56" s="468"/>
      <c r="C56" s="469"/>
      <c r="D56" s="469"/>
      <c r="E56" s="469"/>
      <c r="F56" s="469"/>
      <c r="G56" s="469"/>
      <c r="H56" s="316"/>
      <c r="I56" s="316"/>
      <c r="J56" s="316"/>
      <c r="K56" s="469"/>
      <c r="L56" s="469"/>
      <c r="M56" s="469"/>
      <c r="N56" s="469"/>
      <c r="O56" s="469"/>
      <c r="P56" s="469"/>
      <c r="Q56" s="316"/>
      <c r="R56" s="316"/>
      <c r="S56" s="317"/>
      <c r="T56" s="52"/>
      <c r="U56" s="52"/>
      <c r="V56" s="52"/>
    </row>
    <row r="57" spans="2:22" s="7" customFormat="1" ht="66" hidden="1" customHeight="1" x14ac:dyDescent="0.25">
      <c r="B57" s="57"/>
      <c r="C57" s="58"/>
      <c r="D57" s="58"/>
      <c r="E57" s="58"/>
      <c r="F57" s="58"/>
      <c r="G57" s="58"/>
      <c r="H57" s="59"/>
      <c r="I57" s="59"/>
      <c r="J57" s="59"/>
      <c r="K57" s="58"/>
      <c r="L57" s="58"/>
      <c r="M57" s="58"/>
      <c r="N57" s="58"/>
      <c r="O57" s="58"/>
      <c r="P57" s="58"/>
      <c r="Q57" s="59"/>
      <c r="R57" s="59"/>
      <c r="S57" s="60"/>
      <c r="T57" s="52"/>
      <c r="U57" s="52"/>
      <c r="V57" s="52"/>
    </row>
    <row r="58" spans="2:22" s="7" customFormat="1" ht="87.75" hidden="1" customHeight="1" x14ac:dyDescent="0.25">
      <c r="B58" s="61"/>
      <c r="C58" s="490" t="s">
        <v>458</v>
      </c>
      <c r="D58" s="490"/>
      <c r="E58" s="490"/>
      <c r="F58" s="490"/>
      <c r="G58" s="490"/>
      <c r="H58" s="490"/>
      <c r="I58" s="490"/>
      <c r="J58" s="490"/>
      <c r="K58" s="490"/>
      <c r="L58" s="490"/>
      <c r="M58" s="490"/>
      <c r="N58" s="490"/>
      <c r="O58" s="490"/>
      <c r="P58" s="490"/>
      <c r="Q58" s="490"/>
      <c r="R58" s="490"/>
      <c r="S58" s="491"/>
      <c r="T58" s="267"/>
      <c r="U58" s="267"/>
      <c r="V58" s="267"/>
    </row>
    <row r="59" spans="2:22" ht="11.25" hidden="1" customHeight="1" x14ac:dyDescent="0.2">
      <c r="B59" s="70"/>
      <c r="C59" s="17"/>
      <c r="E59" s="64" t="s">
        <v>257</v>
      </c>
      <c r="F59" s="63"/>
      <c r="G59" s="64" t="s">
        <v>257</v>
      </c>
      <c r="H59" s="63"/>
      <c r="I59" s="492" t="s">
        <v>258</v>
      </c>
      <c r="J59" s="63"/>
      <c r="K59" s="121"/>
      <c r="L59" s="17"/>
      <c r="N59" s="64" t="s">
        <v>257</v>
      </c>
      <c r="O59" s="63"/>
      <c r="P59" s="64" t="s">
        <v>257</v>
      </c>
      <c r="Q59" s="5"/>
      <c r="R59" s="493" t="s">
        <v>258</v>
      </c>
      <c r="S59" s="35"/>
    </row>
    <row r="60" spans="2:22" ht="12" hidden="1" x14ac:dyDescent="0.2">
      <c r="B60" s="70"/>
      <c r="C60" s="17"/>
      <c r="E60" s="66">
        <f>+E4</f>
        <v>46203</v>
      </c>
      <c r="F60" s="22"/>
      <c r="G60" s="66">
        <f>+G4</f>
        <v>46112</v>
      </c>
      <c r="H60" s="22"/>
      <c r="I60" s="492"/>
      <c r="J60" s="22"/>
      <c r="K60" s="121"/>
      <c r="L60" s="17"/>
      <c r="N60" s="66">
        <f>+N4</f>
        <v>46203</v>
      </c>
      <c r="O60" s="22"/>
      <c r="P60" s="66">
        <f>+P4</f>
        <v>46112</v>
      </c>
      <c r="Q60" s="33"/>
      <c r="R60" s="493"/>
      <c r="S60" s="35"/>
    </row>
    <row r="61" spans="2:22" s="22" customFormat="1" ht="12" hidden="1" x14ac:dyDescent="0.2">
      <c r="B61" s="67" t="s">
        <v>259</v>
      </c>
      <c r="C61" s="22" t="s">
        <v>260</v>
      </c>
      <c r="D61" s="22" t="s">
        <v>299</v>
      </c>
      <c r="E61" s="110"/>
      <c r="G61" s="143"/>
      <c r="H61" s="144"/>
      <c r="I61" s="144"/>
      <c r="J61" s="144"/>
      <c r="K61" s="102" t="s">
        <v>259</v>
      </c>
      <c r="L61" s="22" t="s">
        <v>261</v>
      </c>
      <c r="M61" s="22" t="s">
        <v>299</v>
      </c>
      <c r="N61" s="143"/>
      <c r="P61" s="143"/>
      <c r="R61" s="493"/>
      <c r="S61" s="172"/>
    </row>
    <row r="62" spans="2:22" ht="12" hidden="1" x14ac:dyDescent="0.2">
      <c r="B62" s="70"/>
      <c r="C62" s="17"/>
      <c r="E62" s="68"/>
      <c r="F62" s="63"/>
      <c r="G62" s="71"/>
      <c r="H62" s="72"/>
      <c r="I62" s="72"/>
      <c r="J62" s="72"/>
      <c r="K62" s="121"/>
      <c r="L62" s="17"/>
      <c r="N62" s="73"/>
      <c r="O62" s="74"/>
      <c r="P62" s="73"/>
      <c r="S62" s="35"/>
    </row>
    <row r="63" spans="2:22" ht="12" hidden="1" x14ac:dyDescent="0.2">
      <c r="B63" s="70"/>
      <c r="C63" s="75" t="s">
        <v>263</v>
      </c>
      <c r="D63" s="33"/>
      <c r="E63" s="76">
        <f>+E64+E68+E73</f>
        <v>0</v>
      </c>
      <c r="F63" s="77"/>
      <c r="G63" s="76">
        <f>+G64+G68+G73</f>
        <v>0</v>
      </c>
      <c r="H63" s="78"/>
      <c r="I63" s="79">
        <f>+E63-G63</f>
        <v>0</v>
      </c>
      <c r="J63" s="80"/>
      <c r="K63" s="121"/>
      <c r="L63" s="75" t="s">
        <v>263</v>
      </c>
      <c r="M63" s="33"/>
      <c r="N63" s="81">
        <f>+N64+N67+N78</f>
        <v>1573219465.0999999</v>
      </c>
      <c r="O63" s="144"/>
      <c r="P63" s="81">
        <f>+P64+P67+P78</f>
        <v>1573219465.0999999</v>
      </c>
      <c r="Q63" s="138"/>
      <c r="R63" s="8">
        <f>+N63-P63</f>
        <v>0</v>
      </c>
      <c r="S63" s="38"/>
      <c r="T63" s="271"/>
      <c r="U63" s="271"/>
      <c r="V63" s="271"/>
    </row>
    <row r="64" spans="2:22" ht="12" hidden="1" x14ac:dyDescent="0.2">
      <c r="B64" s="145">
        <v>11</v>
      </c>
      <c r="C64" s="97" t="s">
        <v>300</v>
      </c>
      <c r="D64" s="39"/>
      <c r="E64" s="146">
        <f>+E65+E66</f>
        <v>0</v>
      </c>
      <c r="F64" s="84"/>
      <c r="G64" s="146">
        <f>+G65+G66</f>
        <v>0</v>
      </c>
      <c r="H64" s="111"/>
      <c r="I64" s="101">
        <f>+E64-G64</f>
        <v>0</v>
      </c>
      <c r="J64" s="87"/>
      <c r="K64" s="203">
        <v>23</v>
      </c>
      <c r="L64" s="97" t="s">
        <v>266</v>
      </c>
      <c r="M64" s="39"/>
      <c r="N64" s="146">
        <f>+N65</f>
        <v>1511829781.0999999</v>
      </c>
      <c r="O64" s="147"/>
      <c r="P64" s="146">
        <f>+P65</f>
        <v>1511829781.0999999</v>
      </c>
      <c r="R64" s="40"/>
      <c r="S64" s="35"/>
    </row>
    <row r="65" spans="2:22" ht="12" hidden="1" x14ac:dyDescent="0.2">
      <c r="B65" s="70">
        <v>1110</v>
      </c>
      <c r="C65" s="17" t="s">
        <v>302</v>
      </c>
      <c r="D65" s="39" t="s">
        <v>265</v>
      </c>
      <c r="E65" s="83">
        <f>IFERROR(VLOOKUP(B65,#REF!, 7,0),0)</f>
        <v>0</v>
      </c>
      <c r="F65" s="84"/>
      <c r="G65" s="83">
        <f>IFERROR(VLOOKUP(B65,#REF!, 7,0),0)</f>
        <v>0</v>
      </c>
      <c r="H65" s="85"/>
      <c r="I65" s="85">
        <f>+E65-G65</f>
        <v>0</v>
      </c>
      <c r="J65" s="87"/>
      <c r="K65" s="197">
        <v>2314</v>
      </c>
      <c r="L65" s="17" t="s">
        <v>301</v>
      </c>
      <c r="M65" s="39" t="s">
        <v>391</v>
      </c>
      <c r="N65" s="280">
        <v>1511829781.0999999</v>
      </c>
      <c r="O65" s="147"/>
      <c r="P65" s="83">
        <v>1511829781.0999999</v>
      </c>
      <c r="Q65" s="13"/>
      <c r="R65" s="3">
        <f t="shared" ref="R65:R69" si="0">+N67-P67</f>
        <v>0</v>
      </c>
      <c r="S65" s="35"/>
    </row>
    <row r="66" spans="2:22" ht="12" hidden="1" x14ac:dyDescent="0.2">
      <c r="B66" s="70"/>
      <c r="C66" s="17"/>
      <c r="D66" s="39"/>
      <c r="E66" s="83"/>
      <c r="F66" s="84"/>
      <c r="G66" s="83"/>
      <c r="H66" s="85"/>
      <c r="I66" s="86">
        <f>+E66-G66</f>
        <v>0</v>
      </c>
      <c r="J66" s="87"/>
      <c r="K66" s="202"/>
      <c r="L66" s="17"/>
      <c r="N66" s="73"/>
      <c r="O66" s="17"/>
      <c r="P66" s="73"/>
      <c r="Q66" s="10"/>
      <c r="R66" s="2">
        <f t="shared" si="0"/>
        <v>0</v>
      </c>
      <c r="S66" s="35"/>
    </row>
    <row r="67" spans="2:22" ht="12" hidden="1" x14ac:dyDescent="0.2">
      <c r="B67" s="70"/>
      <c r="C67" s="97"/>
      <c r="D67" s="139"/>
      <c r="E67" s="92"/>
      <c r="F67" s="84"/>
      <c r="G67" s="92"/>
      <c r="H67" s="85"/>
      <c r="I67" s="85"/>
      <c r="J67" s="87"/>
      <c r="K67" s="203">
        <v>24</v>
      </c>
      <c r="L67" s="97" t="s">
        <v>303</v>
      </c>
      <c r="M67" s="39"/>
      <c r="N67" s="146">
        <f>SUM(N68:N74)</f>
        <v>0</v>
      </c>
      <c r="O67" s="147"/>
      <c r="P67" s="146">
        <f>SUM(P68:P74)</f>
        <v>0</v>
      </c>
      <c r="Q67" s="10"/>
      <c r="R67" s="2">
        <f t="shared" si="0"/>
        <v>0</v>
      </c>
      <c r="S67" s="35"/>
    </row>
    <row r="68" spans="2:22" ht="12" hidden="1" x14ac:dyDescent="0.2">
      <c r="B68" s="145">
        <v>13</v>
      </c>
      <c r="C68" s="97" t="s">
        <v>268</v>
      </c>
      <c r="D68" s="39"/>
      <c r="E68" s="146">
        <f>+E69+E70+E71</f>
        <v>0</v>
      </c>
      <c r="F68" s="84"/>
      <c r="G68" s="146">
        <f>+G69+G70+G71</f>
        <v>0</v>
      </c>
      <c r="H68" s="111"/>
      <c r="I68" s="79">
        <f>+E68-G68</f>
        <v>0</v>
      </c>
      <c r="J68" s="87"/>
      <c r="K68" s="197">
        <v>2401</v>
      </c>
      <c r="L68" s="17" t="s">
        <v>304</v>
      </c>
      <c r="M68" s="39" t="s">
        <v>267</v>
      </c>
      <c r="N68" s="83">
        <f>IFERROR(VLOOKUP(K68,#REF!, 7,0),0)</f>
        <v>0</v>
      </c>
      <c r="O68" s="147"/>
      <c r="P68" s="83">
        <f>IFERROR(VLOOKUP(K68,#REF!,7,0),0)</f>
        <v>0</v>
      </c>
      <c r="Q68" s="10"/>
      <c r="R68" s="9">
        <f t="shared" si="0"/>
        <v>0</v>
      </c>
      <c r="S68" s="35"/>
    </row>
    <row r="69" spans="2:22" ht="12" hidden="1" x14ac:dyDescent="0.2">
      <c r="B69" s="70">
        <v>1384</v>
      </c>
      <c r="C69" s="17" t="s">
        <v>305</v>
      </c>
      <c r="D69" s="39" t="s">
        <v>269</v>
      </c>
      <c r="E69" s="83">
        <f>IFERROR(VLOOKUP(B69,#REF!, 7,0),0)</f>
        <v>0</v>
      </c>
      <c r="F69" s="84"/>
      <c r="G69" s="83">
        <f>IFERROR(VLOOKUP(B69,#REF!, 7,0),0)</f>
        <v>0</v>
      </c>
      <c r="H69" s="85"/>
      <c r="I69" s="85" t="e">
        <f>+#REF!-#REF!</f>
        <v>#REF!</v>
      </c>
      <c r="J69" s="87"/>
      <c r="K69" s="197">
        <v>2407</v>
      </c>
      <c r="L69" s="17" t="s">
        <v>306</v>
      </c>
      <c r="M69" s="39" t="s">
        <v>267</v>
      </c>
      <c r="N69" s="83">
        <f>IFERROR(VLOOKUP(K69,#REF!, 7,0),0)</f>
        <v>0</v>
      </c>
      <c r="O69" s="147"/>
      <c r="P69" s="83">
        <f>IFERROR(VLOOKUP(K69,#REF!,7,0),0)</f>
        <v>0</v>
      </c>
      <c r="Q69" s="10"/>
      <c r="R69" s="9">
        <f t="shared" si="0"/>
        <v>0</v>
      </c>
      <c r="S69" s="35"/>
    </row>
    <row r="70" spans="2:22" ht="12" hidden="1" x14ac:dyDescent="0.2">
      <c r="B70" s="70">
        <v>1385</v>
      </c>
      <c r="C70" s="17" t="s">
        <v>390</v>
      </c>
      <c r="D70" s="39" t="s">
        <v>269</v>
      </c>
      <c r="E70" s="83">
        <f>IFERROR(VLOOKUP(B70,#REF!, 7,0),0)</f>
        <v>0</v>
      </c>
      <c r="F70" s="17"/>
      <c r="G70" s="83">
        <f>IFERROR(VLOOKUP(B70,#REF!, 7,0),0)</f>
        <v>0</v>
      </c>
      <c r="H70" s="85"/>
      <c r="I70" s="85">
        <f>+E77-G77</f>
        <v>0</v>
      </c>
      <c r="J70" s="87"/>
      <c r="K70" s="197">
        <v>2424</v>
      </c>
      <c r="L70" s="17" t="s">
        <v>307</v>
      </c>
      <c r="M70" s="39" t="s">
        <v>267</v>
      </c>
      <c r="N70" s="83">
        <f>IFERROR(VLOOKUP(K70,#REF!, 7,0),0)</f>
        <v>0</v>
      </c>
      <c r="O70" s="147"/>
      <c r="P70" s="83">
        <f>IFERROR(VLOOKUP(K70,#REF!,7,0),0)</f>
        <v>0</v>
      </c>
      <c r="Q70" s="10"/>
      <c r="R70" s="2" t="e">
        <f>+#REF!-P73</f>
        <v>#REF!</v>
      </c>
      <c r="S70" s="35"/>
    </row>
    <row r="71" spans="2:22" ht="12" hidden="1" x14ac:dyDescent="0.2">
      <c r="B71" s="70">
        <v>1386</v>
      </c>
      <c r="C71" s="17" t="s">
        <v>393</v>
      </c>
      <c r="D71" s="39" t="s">
        <v>269</v>
      </c>
      <c r="E71" s="148">
        <f>IFERROR(VLOOKUP(B71,#REF!, 7,0),0)</f>
        <v>0</v>
      </c>
      <c r="F71" s="149"/>
      <c r="G71" s="83">
        <f>IFERROR(VLOOKUP(B71,#REF!, 7,0),0)</f>
        <v>0</v>
      </c>
      <c r="H71" s="85"/>
      <c r="I71" s="86">
        <f>+E69-G69</f>
        <v>0</v>
      </c>
      <c r="J71" s="87"/>
      <c r="K71" s="197">
        <v>2436</v>
      </c>
      <c r="L71" s="17" t="s">
        <v>308</v>
      </c>
      <c r="M71" s="39" t="s">
        <v>267</v>
      </c>
      <c r="N71" s="83">
        <f>IFERROR(VLOOKUP(K71,#REF!, 7,0),0)</f>
        <v>0</v>
      </c>
      <c r="O71" s="147"/>
      <c r="P71" s="83">
        <f>IFERROR(VLOOKUP(K71,#REF!,7,0),0)</f>
        <v>0</v>
      </c>
      <c r="Q71" s="10"/>
      <c r="R71" s="9" t="e">
        <f>+#REF!-P74</f>
        <v>#REF!</v>
      </c>
      <c r="S71" s="35"/>
    </row>
    <row r="72" spans="2:22" ht="12" hidden="1" x14ac:dyDescent="0.2">
      <c r="B72" s="70"/>
      <c r="C72" s="17"/>
      <c r="E72" s="68"/>
      <c r="F72" s="17"/>
      <c r="G72" s="71"/>
      <c r="H72" s="85"/>
      <c r="I72" s="85">
        <f>+E73-G73</f>
        <v>0</v>
      </c>
      <c r="J72" s="87"/>
      <c r="K72" s="202">
        <v>2445</v>
      </c>
      <c r="L72" s="17" t="s">
        <v>380</v>
      </c>
      <c r="M72" s="39" t="s">
        <v>267</v>
      </c>
      <c r="N72" s="83">
        <f>IFERROR(VLOOKUP(K72,#REF!, 7,0),0)</f>
        <v>0</v>
      </c>
      <c r="O72" s="147"/>
      <c r="P72" s="83">
        <f>IFERROR(VLOOKUP(K72,#REF!,7,0),0)</f>
        <v>0</v>
      </c>
      <c r="S72" s="35"/>
    </row>
    <row r="73" spans="2:22" ht="12" hidden="1" x14ac:dyDescent="0.2">
      <c r="B73" s="145">
        <v>19</v>
      </c>
      <c r="C73" s="97" t="s">
        <v>184</v>
      </c>
      <c r="D73" s="39"/>
      <c r="E73" s="146">
        <f>SUM(E74:E78)</f>
        <v>0</v>
      </c>
      <c r="F73" s="84"/>
      <c r="G73" s="146">
        <f>SUM(G74:G78)</f>
        <v>0</v>
      </c>
      <c r="H73" s="85"/>
      <c r="I73" s="85"/>
      <c r="J73" s="87"/>
      <c r="K73" s="197">
        <v>2460</v>
      </c>
      <c r="L73" s="17" t="s">
        <v>309</v>
      </c>
      <c r="M73" s="39" t="s">
        <v>267</v>
      </c>
      <c r="N73" s="83">
        <f>IFERROR(VLOOKUP(K73,#REF!, 7,0),0)</f>
        <v>0</v>
      </c>
      <c r="O73" s="147"/>
      <c r="P73" s="83">
        <f>IFERROR(VLOOKUP(K73,#REF!,7,0),0)</f>
        <v>0</v>
      </c>
      <c r="Q73" s="10"/>
      <c r="R73" s="10"/>
      <c r="S73" s="35"/>
    </row>
    <row r="74" spans="2:22" ht="12" hidden="1" x14ac:dyDescent="0.2">
      <c r="B74" s="70">
        <v>1905</v>
      </c>
      <c r="C74" s="17" t="s">
        <v>382</v>
      </c>
      <c r="D74" s="39" t="s">
        <v>438</v>
      </c>
      <c r="E74" s="83">
        <f>IFERROR(VLOOKUP(B74,#REF!, 7,0),0)</f>
        <v>0</v>
      </c>
      <c r="F74" s="17"/>
      <c r="G74" s="83">
        <f>IFERROR(VLOOKUP(B74,#REF!, 7,0),0)</f>
        <v>0</v>
      </c>
      <c r="H74" s="111"/>
      <c r="I74" s="111" t="e">
        <f>+#REF!-#REF!</f>
        <v>#REF!</v>
      </c>
      <c r="J74" s="87"/>
      <c r="K74" s="202">
        <v>2490</v>
      </c>
      <c r="L74" s="17" t="s">
        <v>149</v>
      </c>
      <c r="M74" s="39" t="s">
        <v>267</v>
      </c>
      <c r="N74" s="83">
        <f>IFERROR(VLOOKUP(K74,#REF!, 7,0),0)</f>
        <v>0</v>
      </c>
      <c r="O74" s="147"/>
      <c r="P74" s="83">
        <f>IFERROR(VLOOKUP(K74,#REF!,7,0),0)</f>
        <v>0</v>
      </c>
      <c r="Q74" s="13"/>
      <c r="R74" s="3">
        <f>+N78-P78</f>
        <v>0</v>
      </c>
      <c r="S74" s="35"/>
    </row>
    <row r="75" spans="2:22" ht="12" hidden="1" x14ac:dyDescent="0.2">
      <c r="B75" s="70">
        <v>1906</v>
      </c>
      <c r="C75" s="17" t="s">
        <v>411</v>
      </c>
      <c r="D75" s="39" t="s">
        <v>438</v>
      </c>
      <c r="E75" s="83">
        <f>IFERROR(VLOOKUP(B75,#REF!, 7,0),0)</f>
        <v>0</v>
      </c>
      <c r="F75" s="17"/>
      <c r="G75" s="83">
        <f>IFERROR(VLOOKUP(B75,#REF!, 7,0),0)</f>
        <v>0</v>
      </c>
      <c r="H75" s="111"/>
      <c r="I75" s="111"/>
      <c r="J75" s="87"/>
      <c r="K75" s="202"/>
      <c r="L75" s="17"/>
      <c r="N75" s="83"/>
      <c r="O75" s="147"/>
      <c r="P75" s="83"/>
      <c r="Q75" s="13"/>
      <c r="R75" s="3"/>
      <c r="S75" s="35"/>
    </row>
    <row r="76" spans="2:22" ht="12" hidden="1" x14ac:dyDescent="0.2">
      <c r="B76" s="70">
        <v>1908</v>
      </c>
      <c r="C76" s="17" t="s">
        <v>414</v>
      </c>
      <c r="D76" s="39" t="s">
        <v>438</v>
      </c>
      <c r="E76" s="83">
        <f>IFERROR(VLOOKUP(B76,#REF!, 7,0),0)</f>
        <v>0</v>
      </c>
      <c r="F76" s="17"/>
      <c r="G76" s="83">
        <f>IFERROR(VLOOKUP(B76,#REF!, 7,0),0)</f>
        <v>0</v>
      </c>
      <c r="H76" s="111"/>
      <c r="I76" s="111"/>
      <c r="J76" s="87"/>
      <c r="K76" s="202"/>
      <c r="L76" s="90"/>
      <c r="N76" s="83"/>
      <c r="O76" s="147"/>
      <c r="P76" s="83"/>
      <c r="Q76" s="13"/>
      <c r="R76" s="3"/>
      <c r="S76" s="35"/>
    </row>
    <row r="77" spans="2:22" ht="12" hidden="1" x14ac:dyDescent="0.2">
      <c r="B77" s="70">
        <v>1909</v>
      </c>
      <c r="C77" s="17" t="s">
        <v>457</v>
      </c>
      <c r="D77" s="39" t="s">
        <v>438</v>
      </c>
      <c r="E77" s="83">
        <f>IFERROR(VLOOKUP(B77,#REF!, 7,0),0)</f>
        <v>0</v>
      </c>
      <c r="F77" s="17"/>
      <c r="G77" s="83">
        <f>IFERROR(VLOOKUP(B77,#REF!, 7,0),0)</f>
        <v>0</v>
      </c>
      <c r="H77" s="111"/>
      <c r="I77" s="111" t="e">
        <f>+#REF!-#REF!</f>
        <v>#REF!</v>
      </c>
      <c r="J77" s="87"/>
      <c r="K77" s="202"/>
      <c r="L77" s="90"/>
      <c r="N77" s="83"/>
      <c r="O77" s="147"/>
      <c r="P77" s="83"/>
      <c r="Q77" s="13"/>
      <c r="R77" s="3">
        <f>+N79-P79</f>
        <v>0</v>
      </c>
      <c r="S77" s="35"/>
    </row>
    <row r="78" spans="2:22" ht="12" hidden="1" x14ac:dyDescent="0.2">
      <c r="B78" s="70"/>
      <c r="C78" s="17"/>
      <c r="D78" s="39"/>
      <c r="E78" s="83"/>
      <c r="F78" s="17"/>
      <c r="G78" s="148"/>
      <c r="H78" s="85"/>
      <c r="I78" s="85"/>
      <c r="J78" s="87"/>
      <c r="K78" s="203">
        <v>25</v>
      </c>
      <c r="L78" s="97" t="s">
        <v>272</v>
      </c>
      <c r="M78" s="39"/>
      <c r="N78" s="146">
        <f>+N79+N80</f>
        <v>61389684</v>
      </c>
      <c r="O78" s="147"/>
      <c r="P78" s="146">
        <f>+P79+P80</f>
        <v>61389684</v>
      </c>
      <c r="Q78" s="10"/>
      <c r="R78" s="2" t="e">
        <f>+#REF!-#REF!</f>
        <v>#REF!</v>
      </c>
      <c r="S78" s="35"/>
    </row>
    <row r="79" spans="2:22" ht="12" hidden="1" x14ac:dyDescent="0.2">
      <c r="B79" s="70"/>
      <c r="C79" s="17"/>
      <c r="E79" s="92"/>
      <c r="F79" s="84"/>
      <c r="G79" s="92"/>
      <c r="H79" s="91"/>
      <c r="I79" s="91"/>
      <c r="J79" s="72"/>
      <c r="K79" s="202">
        <v>2511</v>
      </c>
      <c r="L79" s="17" t="s">
        <v>312</v>
      </c>
      <c r="M79" s="39" t="s">
        <v>273</v>
      </c>
      <c r="N79" s="83">
        <f>IFERROR(VLOOKUP(K79,#REF!, 7,0),0)</f>
        <v>0</v>
      </c>
      <c r="O79" s="17"/>
      <c r="P79" s="83">
        <f>IFERROR(VLOOKUP(K79,#REF!,7,0),0)</f>
        <v>0</v>
      </c>
      <c r="R79" s="40"/>
      <c r="S79" s="35"/>
    </row>
    <row r="80" spans="2:22" ht="12" hidden="1" x14ac:dyDescent="0.2">
      <c r="B80" s="70"/>
      <c r="C80" s="17"/>
      <c r="E80" s="68"/>
      <c r="F80" s="90"/>
      <c r="G80" s="71"/>
      <c r="H80" s="78"/>
      <c r="I80" s="93">
        <f>+E84-G84</f>
        <v>0</v>
      </c>
      <c r="J80" s="80"/>
      <c r="K80" s="202">
        <v>2512</v>
      </c>
      <c r="L80" s="17" t="s">
        <v>314</v>
      </c>
      <c r="M80" s="39" t="s">
        <v>273</v>
      </c>
      <c r="N80" s="280">
        <v>61389684</v>
      </c>
      <c r="O80" s="17"/>
      <c r="P80" s="83">
        <v>61389684</v>
      </c>
      <c r="Q80" s="10"/>
      <c r="R80" s="2"/>
      <c r="S80" s="38"/>
      <c r="T80" s="271"/>
      <c r="U80" s="271"/>
      <c r="V80" s="271"/>
    </row>
    <row r="81" spans="2:22" ht="12" hidden="1" x14ac:dyDescent="0.2">
      <c r="B81" s="70"/>
      <c r="C81" s="17"/>
      <c r="D81" s="39"/>
      <c r="E81" s="83"/>
      <c r="F81" s="77"/>
      <c r="G81" s="68"/>
      <c r="H81" s="111"/>
      <c r="I81" s="111"/>
      <c r="J81" s="87"/>
      <c r="K81" s="226"/>
      <c r="L81" s="150"/>
      <c r="M81" s="140"/>
      <c r="N81" s="151"/>
      <c r="O81" s="150"/>
      <c r="P81" s="151"/>
      <c r="Q81" s="141"/>
      <c r="R81" s="37"/>
      <c r="S81" s="38"/>
      <c r="T81" s="271"/>
      <c r="U81" s="271"/>
      <c r="V81" s="271"/>
    </row>
    <row r="82" spans="2:22" ht="12" hidden="1" x14ac:dyDescent="0.2">
      <c r="B82" s="70"/>
      <c r="C82" s="17"/>
      <c r="D82" s="39"/>
      <c r="E82" s="83"/>
      <c r="F82" s="77"/>
      <c r="G82" s="68"/>
      <c r="H82" s="111"/>
      <c r="I82" s="111"/>
      <c r="J82" s="87"/>
      <c r="K82" s="226"/>
      <c r="L82" s="150"/>
      <c r="M82" s="140"/>
      <c r="N82" s="151"/>
      <c r="O82" s="150"/>
      <c r="P82" s="151"/>
      <c r="Q82" s="141"/>
      <c r="R82" s="37"/>
      <c r="S82" s="38"/>
      <c r="T82" s="271"/>
      <c r="U82" s="271"/>
      <c r="V82" s="271"/>
    </row>
    <row r="83" spans="2:22" ht="12" hidden="1" x14ac:dyDescent="0.2">
      <c r="B83" s="70"/>
      <c r="C83" s="17"/>
      <c r="D83" s="39"/>
      <c r="E83" s="92"/>
      <c r="F83" s="77"/>
      <c r="G83" s="68"/>
      <c r="H83" s="111"/>
      <c r="I83" s="111"/>
      <c r="J83" s="87"/>
      <c r="K83" s="202"/>
      <c r="L83" s="17"/>
      <c r="N83" s="73"/>
      <c r="O83" s="17"/>
      <c r="P83" s="73"/>
      <c r="Q83" s="138"/>
      <c r="R83" s="37"/>
      <c r="S83" s="38"/>
      <c r="T83" s="271"/>
      <c r="U83" s="271"/>
      <c r="V83" s="271"/>
    </row>
    <row r="84" spans="2:22" ht="12" hidden="1" x14ac:dyDescent="0.2">
      <c r="B84" s="70"/>
      <c r="C84" s="97" t="s">
        <v>313</v>
      </c>
      <c r="E84" s="76">
        <f>+E85+E103</f>
        <v>0</v>
      </c>
      <c r="F84" s="77"/>
      <c r="G84" s="76">
        <f>+G85+G103</f>
        <v>0</v>
      </c>
      <c r="H84" s="111"/>
      <c r="I84" s="111"/>
      <c r="J84" s="87"/>
      <c r="K84" s="202"/>
      <c r="L84" s="75" t="s">
        <v>274</v>
      </c>
      <c r="M84" s="33"/>
      <c r="N84" s="81">
        <f>+N85+N89+N87</f>
        <v>7448541421.0299997</v>
      </c>
      <c r="O84" s="77"/>
      <c r="P84" s="81">
        <f>+P85+P89+P87</f>
        <v>7448541421.0299997</v>
      </c>
      <c r="Q84" s="138"/>
      <c r="R84" s="37"/>
      <c r="S84" s="38"/>
      <c r="T84" s="271"/>
      <c r="U84" s="271"/>
      <c r="V84" s="271"/>
    </row>
    <row r="85" spans="2:22" ht="12" hidden="1" x14ac:dyDescent="0.2">
      <c r="B85" s="145">
        <v>16</v>
      </c>
      <c r="C85" s="97" t="s">
        <v>278</v>
      </c>
      <c r="D85" s="39"/>
      <c r="E85" s="146">
        <f>SUM(E86:E100)</f>
        <v>0</v>
      </c>
      <c r="F85" s="84"/>
      <c r="G85" s="146">
        <f>SUM(G86:G100)</f>
        <v>0</v>
      </c>
      <c r="H85" s="85"/>
      <c r="I85" s="85">
        <f>+E86-G86</f>
        <v>0</v>
      </c>
      <c r="J85" s="87"/>
      <c r="K85" s="203">
        <v>23</v>
      </c>
      <c r="L85" s="97" t="s">
        <v>266</v>
      </c>
      <c r="M85" s="39"/>
      <c r="N85" s="146">
        <f>+N86</f>
        <v>5122074790.8999996</v>
      </c>
      <c r="O85" s="147"/>
      <c r="P85" s="146">
        <f>+P86</f>
        <v>5122074790.8999996</v>
      </c>
      <c r="Q85" s="13"/>
      <c r="R85" s="3">
        <f>+N89-P89</f>
        <v>0</v>
      </c>
      <c r="S85" s="35"/>
    </row>
    <row r="86" spans="2:22" ht="12" hidden="1" x14ac:dyDescent="0.2">
      <c r="B86" s="70">
        <v>1605</v>
      </c>
      <c r="C86" s="17" t="s">
        <v>315</v>
      </c>
      <c r="D86" s="39" t="s">
        <v>433</v>
      </c>
      <c r="E86" s="83">
        <f>IFERROR(VLOOKUP(B86,#REF!, 7,0),0)</f>
        <v>0</v>
      </c>
      <c r="F86" s="84"/>
      <c r="G86" s="83">
        <f>IFERROR(VLOOKUP(B86,#REF!, 7,0),0)</f>
        <v>0</v>
      </c>
      <c r="H86" s="85"/>
      <c r="I86" s="85">
        <f>+E87-G87</f>
        <v>0</v>
      </c>
      <c r="J86" s="87"/>
      <c r="K86" s="197">
        <v>2314</v>
      </c>
      <c r="L86" s="17" t="s">
        <v>301</v>
      </c>
      <c r="M86" s="39" t="s">
        <v>391</v>
      </c>
      <c r="N86" s="280">
        <v>5122074790.8999996</v>
      </c>
      <c r="O86" s="147"/>
      <c r="P86" s="83">
        <v>5122074790.8999996</v>
      </c>
      <c r="Q86" s="10"/>
      <c r="R86" s="9">
        <f>+N90-P90</f>
        <v>0</v>
      </c>
      <c r="S86" s="35"/>
    </row>
    <row r="87" spans="2:22" ht="12" hidden="1" x14ac:dyDescent="0.2">
      <c r="B87" s="70">
        <v>1635</v>
      </c>
      <c r="C87" s="17" t="s">
        <v>316</v>
      </c>
      <c r="D87" s="39" t="s">
        <v>433</v>
      </c>
      <c r="E87" s="83">
        <f>IFERROR(VLOOKUP(B87,#REF!, 7,0),0)</f>
        <v>0</v>
      </c>
      <c r="F87" s="84"/>
      <c r="G87" s="83">
        <f>IFERROR(VLOOKUP(B87,#REF!, 7,0),0)</f>
        <v>0</v>
      </c>
      <c r="H87" s="85"/>
      <c r="I87" s="87">
        <f>+E88-G88</f>
        <v>0</v>
      </c>
      <c r="J87" s="87"/>
      <c r="K87" s="203">
        <v>25</v>
      </c>
      <c r="L87" s="97" t="s">
        <v>272</v>
      </c>
      <c r="M87" s="39"/>
      <c r="N87" s="146">
        <f>+N88</f>
        <v>2326466630.1300001</v>
      </c>
      <c r="O87" s="90"/>
      <c r="P87" s="146">
        <f>+P88</f>
        <v>2326466630.1300001</v>
      </c>
      <c r="Q87" s="10"/>
      <c r="R87" s="2">
        <f>+N93-P93</f>
        <v>0</v>
      </c>
      <c r="S87" s="35"/>
    </row>
    <row r="88" spans="2:22" ht="12" hidden="1" x14ac:dyDescent="0.2">
      <c r="B88" s="70">
        <v>1637</v>
      </c>
      <c r="C88" s="17" t="s">
        <v>317</v>
      </c>
      <c r="D88" s="39" t="s">
        <v>433</v>
      </c>
      <c r="E88" s="83">
        <f>IFERROR(VLOOKUP(B88,#REF!, 7,0),0)</f>
        <v>0</v>
      </c>
      <c r="F88" s="84"/>
      <c r="G88" s="83">
        <f>IFERROR(VLOOKUP(B88,#REF!, 7,0),0)</f>
        <v>0</v>
      </c>
      <c r="H88" s="85"/>
      <c r="I88" s="85">
        <v>0</v>
      </c>
      <c r="J88" s="87"/>
      <c r="K88" s="197">
        <v>2512</v>
      </c>
      <c r="L88" s="17" t="s">
        <v>314</v>
      </c>
      <c r="M88" s="39" t="s">
        <v>273</v>
      </c>
      <c r="N88" s="280">
        <v>2326466630.1300001</v>
      </c>
      <c r="O88" s="147"/>
      <c r="P88" s="83">
        <v>2326466630.1300001</v>
      </c>
      <c r="Q88" s="10"/>
      <c r="R88" s="2"/>
      <c r="S88" s="35"/>
    </row>
    <row r="89" spans="2:22" ht="12.75" hidden="1" thickBot="1" x14ac:dyDescent="0.25">
      <c r="B89" s="70">
        <v>1640</v>
      </c>
      <c r="C89" s="17" t="s">
        <v>70</v>
      </c>
      <c r="D89" s="39" t="s">
        <v>433</v>
      </c>
      <c r="E89" s="83">
        <f>IFERROR(VLOOKUP(B89,#REF!, 7,0),0)</f>
        <v>0</v>
      </c>
      <c r="F89" s="84"/>
      <c r="G89" s="83">
        <f>IFERROR(VLOOKUP(B89,#REF!, 7,0),0)</f>
        <v>0</v>
      </c>
      <c r="H89" s="85"/>
      <c r="I89" s="85">
        <f t="shared" ref="I89:I98" si="1">+E90-G90</f>
        <v>0</v>
      </c>
      <c r="J89" s="87"/>
      <c r="K89" s="203">
        <v>27</v>
      </c>
      <c r="L89" s="97" t="s">
        <v>276</v>
      </c>
      <c r="M89" s="39"/>
      <c r="N89" s="146">
        <f>SUM(N90:N93)</f>
        <v>0</v>
      </c>
      <c r="O89" s="147"/>
      <c r="P89" s="146">
        <f>SUM(P90:P93)</f>
        <v>0</v>
      </c>
      <c r="Q89" s="138"/>
      <c r="R89" s="12">
        <f>+N94-P94</f>
        <v>0</v>
      </c>
      <c r="S89" s="35"/>
    </row>
    <row r="90" spans="2:22" ht="12.75" hidden="1" thickTop="1" x14ac:dyDescent="0.2">
      <c r="B90" s="70">
        <v>1645</v>
      </c>
      <c r="C90" s="17" t="s">
        <v>319</v>
      </c>
      <c r="D90" s="39" t="s">
        <v>433</v>
      </c>
      <c r="E90" s="83">
        <f>IFERROR(VLOOKUP(B90,#REF!, 7,0),0)</f>
        <v>0</v>
      </c>
      <c r="F90" s="84"/>
      <c r="G90" s="83">
        <f>IFERROR(VLOOKUP(B90,#REF!, 7,0),0)</f>
        <v>0</v>
      </c>
      <c r="H90" s="85"/>
      <c r="I90" s="87">
        <f t="shared" si="1"/>
        <v>0</v>
      </c>
      <c r="J90" s="87"/>
      <c r="K90" s="197">
        <v>2701</v>
      </c>
      <c r="L90" s="17" t="s">
        <v>318</v>
      </c>
      <c r="M90" s="39" t="s">
        <v>277</v>
      </c>
      <c r="N90" s="83">
        <f>IFERROR(VLOOKUP(K90,#REF!, 7,0),0)</f>
        <v>0</v>
      </c>
      <c r="O90" s="147"/>
      <c r="P90" s="83">
        <f>IFERROR(VLOOKUP(K90,#REF!,7,0),0)</f>
        <v>0</v>
      </c>
      <c r="Q90" s="10"/>
      <c r="R90" s="2"/>
      <c r="S90" s="35"/>
    </row>
    <row r="91" spans="2:22" ht="12" hidden="1" x14ac:dyDescent="0.2">
      <c r="B91" s="70">
        <v>1650</v>
      </c>
      <c r="C91" s="17" t="s">
        <v>320</v>
      </c>
      <c r="D91" s="39" t="s">
        <v>433</v>
      </c>
      <c r="E91" s="83">
        <f>IFERROR(VLOOKUP(B91,#REF!, 7,0),0)</f>
        <v>0</v>
      </c>
      <c r="F91" s="84"/>
      <c r="G91" s="83">
        <f>IFERROR(VLOOKUP(B91,#REF!, 7,0),0)</f>
        <v>0</v>
      </c>
      <c r="H91" s="85"/>
      <c r="I91" s="87">
        <f t="shared" si="1"/>
        <v>0</v>
      </c>
      <c r="J91" s="87"/>
      <c r="K91" s="202"/>
      <c r="L91" s="17"/>
      <c r="M91" s="4"/>
      <c r="N91" s="73"/>
      <c r="O91" s="17"/>
      <c r="P91" s="73"/>
      <c r="Q91" s="10"/>
      <c r="R91" s="2"/>
      <c r="S91" s="35"/>
    </row>
    <row r="92" spans="2:22" ht="12" hidden="1" x14ac:dyDescent="0.2">
      <c r="B92" s="70">
        <v>1655</v>
      </c>
      <c r="C92" s="17" t="s">
        <v>321</v>
      </c>
      <c r="D92" s="39" t="s">
        <v>433</v>
      </c>
      <c r="E92" s="83">
        <f>IFERROR(VLOOKUP(B92,#REF!, 7,0),0)</f>
        <v>0</v>
      </c>
      <c r="F92" s="84"/>
      <c r="G92" s="83">
        <f>IFERROR(VLOOKUP(B92,#REF!, 7,0),0)</f>
        <v>0</v>
      </c>
      <c r="H92" s="85"/>
      <c r="I92" s="87">
        <f t="shared" si="1"/>
        <v>0</v>
      </c>
      <c r="J92" s="87"/>
      <c r="K92" s="202"/>
      <c r="L92" s="17"/>
      <c r="M92" s="4"/>
      <c r="N92" s="73"/>
      <c r="O92" s="17"/>
      <c r="P92" s="73"/>
      <c r="Q92" s="10"/>
      <c r="R92" s="2" t="e">
        <f>+#REF!-#REF!</f>
        <v>#REF!</v>
      </c>
      <c r="S92" s="35"/>
    </row>
    <row r="93" spans="2:22" ht="12" hidden="1" x14ac:dyDescent="0.2">
      <c r="B93" s="70">
        <v>1660</v>
      </c>
      <c r="C93" s="17" t="s">
        <v>322</v>
      </c>
      <c r="D93" s="39" t="s">
        <v>433</v>
      </c>
      <c r="E93" s="83">
        <f>IFERROR(VLOOKUP(B93,#REF!, 7,0),0)</f>
        <v>0</v>
      </c>
      <c r="F93" s="84"/>
      <c r="G93" s="83">
        <f>IFERROR(VLOOKUP(B93,#REF!, 7,0),0)</f>
        <v>0</v>
      </c>
      <c r="H93" s="85"/>
      <c r="I93" s="87">
        <f t="shared" si="1"/>
        <v>0</v>
      </c>
      <c r="J93" s="87"/>
      <c r="K93" s="197"/>
      <c r="L93" s="17"/>
      <c r="M93" s="39"/>
      <c r="N93" s="83"/>
      <c r="O93" s="147"/>
      <c r="P93" s="83"/>
      <c r="Q93" s="10"/>
      <c r="R93" s="2">
        <f>+N99-P99</f>
        <v>0</v>
      </c>
      <c r="S93" s="35"/>
    </row>
    <row r="94" spans="2:22" ht="12" hidden="1" x14ac:dyDescent="0.2">
      <c r="B94" s="70">
        <v>1665</v>
      </c>
      <c r="C94" s="17" t="s">
        <v>323</v>
      </c>
      <c r="D94" s="39" t="s">
        <v>433</v>
      </c>
      <c r="E94" s="83">
        <f>IFERROR(VLOOKUP(B94,#REF!, 7,0),0)</f>
        <v>0</v>
      </c>
      <c r="F94" s="84"/>
      <c r="G94" s="83">
        <f>IFERROR(VLOOKUP(B94,#REF!, 7,0),0)</f>
        <v>0</v>
      </c>
      <c r="H94" s="85"/>
      <c r="I94" s="87">
        <f t="shared" si="1"/>
        <v>0</v>
      </c>
      <c r="J94" s="87"/>
      <c r="K94" s="203"/>
      <c r="L94" s="97" t="s">
        <v>280</v>
      </c>
      <c r="M94" s="39"/>
      <c r="N94" s="146">
        <f>+N63+N84</f>
        <v>9021760886.1299992</v>
      </c>
      <c r="O94" s="147"/>
      <c r="P94" s="146">
        <f>+P63+P84</f>
        <v>9021760886.1299992</v>
      </c>
      <c r="Q94" s="10"/>
      <c r="R94" s="2">
        <f>+N100-P100</f>
        <v>0</v>
      </c>
      <c r="S94" s="35"/>
      <c r="U94" s="281"/>
    </row>
    <row r="95" spans="2:22" ht="12" hidden="1" x14ac:dyDescent="0.2">
      <c r="B95" s="70">
        <v>1670</v>
      </c>
      <c r="C95" s="17" t="s">
        <v>324</v>
      </c>
      <c r="D95" s="39" t="s">
        <v>433</v>
      </c>
      <c r="E95" s="83">
        <f>IFERROR(VLOOKUP(B95,#REF!, 7,0),0)</f>
        <v>0</v>
      </c>
      <c r="F95" s="84"/>
      <c r="G95" s="83">
        <f>IFERROR(VLOOKUP(B95,#REF!, 7,0),0)</f>
        <v>0</v>
      </c>
      <c r="H95" s="85"/>
      <c r="I95" s="87">
        <f t="shared" si="1"/>
        <v>0</v>
      </c>
      <c r="J95" s="87"/>
      <c r="K95" s="203"/>
      <c r="L95" s="97"/>
      <c r="M95" s="39"/>
      <c r="N95" s="146"/>
      <c r="O95" s="147"/>
      <c r="P95" s="146"/>
      <c r="Q95" s="10"/>
      <c r="R95" s="2">
        <f>+N101-P101</f>
        <v>0</v>
      </c>
      <c r="S95" s="35"/>
    </row>
    <row r="96" spans="2:22" ht="12" hidden="1" x14ac:dyDescent="0.2">
      <c r="B96" s="70">
        <v>1675</v>
      </c>
      <c r="C96" s="17" t="s">
        <v>325</v>
      </c>
      <c r="D96" s="39" t="s">
        <v>433</v>
      </c>
      <c r="E96" s="83">
        <f>IFERROR(VLOOKUP(B96,#REF!, 7,0),0)</f>
        <v>0</v>
      </c>
      <c r="F96" s="84"/>
      <c r="G96" s="83">
        <f>IFERROR(VLOOKUP(B96,#REF!, 7,0),0)</f>
        <v>0</v>
      </c>
      <c r="H96" s="85"/>
      <c r="I96" s="87">
        <f t="shared" si="1"/>
        <v>0</v>
      </c>
      <c r="J96" s="87"/>
      <c r="K96" s="202"/>
      <c r="L96" s="17"/>
      <c r="N96" s="73"/>
      <c r="O96" s="17"/>
      <c r="P96" s="73"/>
      <c r="Q96" s="10"/>
      <c r="R96" s="2">
        <f>+N102-P102</f>
        <v>0</v>
      </c>
      <c r="S96" s="35"/>
    </row>
    <row r="97" spans="2:22" ht="24" hidden="1" x14ac:dyDescent="0.2">
      <c r="B97" s="70">
        <v>1680</v>
      </c>
      <c r="C97" s="152" t="s">
        <v>52</v>
      </c>
      <c r="D97" s="39" t="s">
        <v>433</v>
      </c>
      <c r="E97" s="83">
        <f>IFERROR(VLOOKUP(B97,#REF!, 7,0),0)</f>
        <v>0</v>
      </c>
      <c r="F97" s="84"/>
      <c r="G97" s="83">
        <f>IFERROR(VLOOKUP(B97,#REF!, 7,0),0)</f>
        <v>0</v>
      </c>
      <c r="H97" s="85"/>
      <c r="I97" s="87">
        <f t="shared" si="1"/>
        <v>0</v>
      </c>
      <c r="J97" s="87"/>
      <c r="Q97" s="10"/>
      <c r="R97" s="2" t="e">
        <f>+#REF!-#REF!</f>
        <v>#REF!</v>
      </c>
      <c r="S97" s="35"/>
    </row>
    <row r="98" spans="2:22" ht="12" hidden="1" x14ac:dyDescent="0.2">
      <c r="B98" s="70">
        <v>1681</v>
      </c>
      <c r="C98" s="17" t="s">
        <v>72</v>
      </c>
      <c r="D98" s="39" t="s">
        <v>433</v>
      </c>
      <c r="E98" s="83">
        <f>IFERROR(VLOOKUP(B98,#REF!, 7,0),0)</f>
        <v>0</v>
      </c>
      <c r="F98" s="84"/>
      <c r="G98" s="83">
        <f>IFERROR(VLOOKUP(B98,#REF!, 7,0),0)</f>
        <v>0</v>
      </c>
      <c r="H98" s="85"/>
      <c r="I98" s="87">
        <f t="shared" si="1"/>
        <v>0</v>
      </c>
      <c r="J98" s="87"/>
      <c r="L98" s="97" t="s">
        <v>281</v>
      </c>
      <c r="Q98" s="10"/>
      <c r="R98" s="2"/>
      <c r="S98" s="35"/>
    </row>
    <row r="99" spans="2:22" ht="24" hidden="1" x14ac:dyDescent="0.2">
      <c r="B99" s="70">
        <v>1685</v>
      </c>
      <c r="C99" s="153" t="s">
        <v>328</v>
      </c>
      <c r="D99" s="39" t="s">
        <v>433</v>
      </c>
      <c r="E99" s="148">
        <f>IFERROR(VLOOKUP(B99,#REF!, 7,0),0)</f>
        <v>0</v>
      </c>
      <c r="F99" s="149"/>
      <c r="G99" s="148">
        <f>IFERROR(VLOOKUP(B99,#REF!, 7,0),0)</f>
        <v>0</v>
      </c>
      <c r="H99" s="85"/>
      <c r="I99" s="87"/>
      <c r="J99" s="87"/>
      <c r="K99" s="203">
        <v>31</v>
      </c>
      <c r="L99" s="223" t="s">
        <v>282</v>
      </c>
      <c r="M99" s="184"/>
      <c r="N99" s="185">
        <f>SUM(N100:N102)</f>
        <v>0</v>
      </c>
      <c r="O99" s="198"/>
      <c r="P99" s="185">
        <f>SUM(P100:P102)</f>
        <v>0</v>
      </c>
      <c r="Q99" s="10"/>
      <c r="R99" s="2"/>
      <c r="S99" s="35"/>
    </row>
    <row r="100" spans="2:22" ht="24" hidden="1" x14ac:dyDescent="0.2">
      <c r="B100" s="70">
        <v>1695</v>
      </c>
      <c r="C100" s="152" t="s">
        <v>420</v>
      </c>
      <c r="D100" s="39" t="s">
        <v>433</v>
      </c>
      <c r="E100" s="148">
        <f>IFERROR(VLOOKUP(B100,#REF!, 7,0),0)</f>
        <v>0</v>
      </c>
      <c r="F100" s="149"/>
      <c r="G100" s="148">
        <f>IFERROR(VLOOKUP(B100,#REF!, 7,0),0)</f>
        <v>0</v>
      </c>
      <c r="H100" s="111"/>
      <c r="I100" s="101">
        <f>+E103-G103</f>
        <v>0</v>
      </c>
      <c r="J100" s="72"/>
      <c r="K100" s="202">
        <v>3105</v>
      </c>
      <c r="L100" s="202" t="s">
        <v>326</v>
      </c>
      <c r="M100" s="184" t="s">
        <v>283</v>
      </c>
      <c r="N100" s="195">
        <f>IFERROR(VLOOKUP(K100,#REF!, 7,0),0)</f>
        <v>0</v>
      </c>
      <c r="O100" s="198"/>
      <c r="P100" s="195">
        <f>IFERROR(VLOOKUP(K100,#REF!,7,0),0)</f>
        <v>0</v>
      </c>
      <c r="S100" s="35"/>
    </row>
    <row r="101" spans="2:22" ht="12" hidden="1" x14ac:dyDescent="0.2">
      <c r="B101" s="70"/>
      <c r="C101" s="17"/>
      <c r="E101" s="68"/>
      <c r="F101" s="17"/>
      <c r="G101" s="71"/>
      <c r="H101" s="85"/>
      <c r="I101" s="86" t="e">
        <f>+#REF!-#REF!</f>
        <v>#REF!</v>
      </c>
      <c r="J101" s="80"/>
      <c r="K101" s="202">
        <v>3109</v>
      </c>
      <c r="L101" s="17" t="s">
        <v>327</v>
      </c>
      <c r="M101" s="39" t="s">
        <v>283</v>
      </c>
      <c r="N101" s="83">
        <f>IFERROR(VLOOKUP(K101,#REF!, 7,0),0)</f>
        <v>0</v>
      </c>
      <c r="O101" s="147"/>
      <c r="P101" s="83">
        <f>IFERROR(VLOOKUP(K101,#REF!,7,0),0)</f>
        <v>0</v>
      </c>
      <c r="S101" s="35"/>
    </row>
    <row r="102" spans="2:22" ht="12" hidden="1" x14ac:dyDescent="0.2">
      <c r="B102" s="70"/>
      <c r="C102" s="17"/>
      <c r="E102" s="68"/>
      <c r="F102" s="17"/>
      <c r="G102" s="71"/>
      <c r="H102" s="85"/>
      <c r="I102" s="86">
        <f>+E104-G104</f>
        <v>0</v>
      </c>
      <c r="J102" s="87"/>
      <c r="K102" s="202">
        <v>3110</v>
      </c>
      <c r="L102" s="17" t="s">
        <v>329</v>
      </c>
      <c r="M102" s="39" t="s">
        <v>283</v>
      </c>
      <c r="N102" s="83">
        <f>+'Estado de Resultados GRUPO'!G35</f>
        <v>0</v>
      </c>
      <c r="O102" s="147"/>
      <c r="P102" s="83">
        <f>IFERROR(VLOOKUP(K102,#REF!,7,0),0)</f>
        <v>0</v>
      </c>
      <c r="Q102" s="10"/>
      <c r="R102" s="10"/>
      <c r="S102" s="35"/>
    </row>
    <row r="103" spans="2:22" ht="12" hidden="1" x14ac:dyDescent="0.2">
      <c r="B103" s="145">
        <v>19</v>
      </c>
      <c r="C103" s="97" t="s">
        <v>184</v>
      </c>
      <c r="D103" s="39"/>
      <c r="E103" s="146">
        <f>SUM(E104:E105)</f>
        <v>0</v>
      </c>
      <c r="F103" s="84"/>
      <c r="G103" s="146">
        <f>SUM(G104:G105)</f>
        <v>0</v>
      </c>
      <c r="H103" s="85"/>
      <c r="I103" s="86">
        <f>+E105-G105</f>
        <v>0</v>
      </c>
      <c r="J103" s="87"/>
      <c r="K103" s="202"/>
      <c r="L103" s="17"/>
      <c r="M103" s="4"/>
      <c r="N103" s="73"/>
      <c r="O103" s="17"/>
      <c r="P103" s="73"/>
      <c r="Q103" s="10"/>
      <c r="R103" s="10"/>
      <c r="S103" s="35"/>
    </row>
    <row r="104" spans="2:22" s="217" customFormat="1" ht="12" hidden="1" customHeight="1" thickBot="1" x14ac:dyDescent="0.25">
      <c r="B104" s="193">
        <v>1970</v>
      </c>
      <c r="C104" s="215" t="s">
        <v>310</v>
      </c>
      <c r="D104" s="184" t="s">
        <v>271</v>
      </c>
      <c r="E104" s="212">
        <f>IFERROR(VLOOKUP(B104,#REF!, 7,0),0)</f>
        <v>0</v>
      </c>
      <c r="F104" s="204"/>
      <c r="G104" s="212">
        <f>IFERROR(VLOOKUP(B104,#REF!, 7,0),0)</f>
        <v>0</v>
      </c>
      <c r="H104" s="187"/>
      <c r="I104" s="187"/>
      <c r="J104" s="216"/>
      <c r="K104" s="202"/>
      <c r="L104" s="154" t="s">
        <v>441</v>
      </c>
      <c r="M104" s="5"/>
      <c r="N104" s="108">
        <f>+N99</f>
        <v>0</v>
      </c>
      <c r="O104" s="69"/>
      <c r="P104" s="108">
        <f>+P99</f>
        <v>0</v>
      </c>
      <c r="Q104" s="190"/>
      <c r="R104" s="190"/>
      <c r="S104" s="192"/>
      <c r="T104" s="174"/>
      <c r="U104" s="174"/>
      <c r="V104" s="174"/>
    </row>
    <row r="105" spans="2:22" s="217" customFormat="1" ht="11.25" hidden="1" customHeight="1" thickTop="1" x14ac:dyDescent="0.2">
      <c r="B105" s="193">
        <v>1975</v>
      </c>
      <c r="C105" s="202" t="s">
        <v>311</v>
      </c>
      <c r="D105" s="184" t="s">
        <v>271</v>
      </c>
      <c r="E105" s="196">
        <f>IFERROR(VLOOKUP(B105,#REF!, 7,0),0)</f>
        <v>0</v>
      </c>
      <c r="F105" s="218"/>
      <c r="G105" s="196">
        <f>IFERROR(VLOOKUP(B105,#REF!, 7,0),0)</f>
        <v>0</v>
      </c>
      <c r="H105" s="187"/>
      <c r="I105" s="187"/>
      <c r="J105" s="219"/>
      <c r="K105" s="202"/>
      <c r="L105" s="200"/>
      <c r="M105" s="201"/>
      <c r="N105" s="196"/>
      <c r="O105" s="200"/>
      <c r="P105" s="196"/>
      <c r="Q105" s="222"/>
      <c r="R105" s="222"/>
      <c r="S105" s="192"/>
      <c r="T105" s="174"/>
      <c r="U105" s="174"/>
      <c r="V105" s="174"/>
    </row>
    <row r="106" spans="2:22" s="217" customFormat="1" ht="11.25" hidden="1" customHeight="1" x14ac:dyDescent="0.2">
      <c r="B106" s="193"/>
      <c r="C106" s="202"/>
      <c r="D106" s="184"/>
      <c r="E106" s="196"/>
      <c r="F106" s="218"/>
      <c r="G106" s="196"/>
      <c r="H106" s="187"/>
      <c r="I106" s="187"/>
      <c r="J106" s="219"/>
      <c r="K106" s="202"/>
      <c r="L106" s="218"/>
      <c r="M106" s="211"/>
      <c r="N106" s="220"/>
      <c r="O106" s="221"/>
      <c r="P106" s="220"/>
      <c r="Q106" s="222"/>
      <c r="R106" s="222"/>
      <c r="S106" s="192"/>
      <c r="T106" s="174"/>
      <c r="U106" s="174"/>
      <c r="V106" s="174"/>
    </row>
    <row r="107" spans="2:22" s="217" customFormat="1" ht="11.25" hidden="1" customHeight="1" x14ac:dyDescent="0.2">
      <c r="B107" s="193"/>
      <c r="C107" s="202"/>
      <c r="D107" s="184"/>
      <c r="E107" s="196"/>
      <c r="F107" s="218"/>
      <c r="G107" s="196"/>
      <c r="H107" s="187"/>
      <c r="I107" s="187"/>
      <c r="J107" s="219"/>
      <c r="K107" s="202"/>
      <c r="L107" s="218"/>
      <c r="M107" s="211"/>
      <c r="N107" s="220"/>
      <c r="O107" s="221"/>
      <c r="P107" s="220"/>
      <c r="Q107" s="222"/>
      <c r="R107" s="222"/>
      <c r="S107" s="192"/>
      <c r="T107" s="174"/>
      <c r="U107" s="174"/>
      <c r="V107" s="174"/>
    </row>
    <row r="108" spans="2:22" s="7" customFormat="1" ht="12.75" hidden="1" thickBot="1" x14ac:dyDescent="0.25">
      <c r="B108" s="70"/>
      <c r="C108" s="17"/>
      <c r="D108" s="5"/>
      <c r="E108" s="92"/>
      <c r="F108" s="84"/>
      <c r="G108" s="92"/>
      <c r="H108" s="78"/>
      <c r="I108" s="105">
        <f>+E109-G109</f>
        <v>0</v>
      </c>
      <c r="J108" s="87"/>
      <c r="K108" s="202"/>
      <c r="L108" s="149"/>
      <c r="M108" s="5"/>
      <c r="N108" s="142"/>
      <c r="O108" s="69"/>
      <c r="P108" s="142"/>
      <c r="Q108" s="36"/>
      <c r="R108" s="11">
        <f>+N109-P109</f>
        <v>0</v>
      </c>
      <c r="S108" s="35"/>
      <c r="T108" s="4"/>
      <c r="U108" s="4"/>
      <c r="V108" s="4"/>
    </row>
    <row r="109" spans="2:22" s="7" customFormat="1" ht="13.5" hidden="1" thickTop="1" thickBot="1" x14ac:dyDescent="0.25">
      <c r="B109" s="70"/>
      <c r="C109" s="97" t="s">
        <v>330</v>
      </c>
      <c r="D109" s="5"/>
      <c r="E109" s="108">
        <f>+E84+E63</f>
        <v>0</v>
      </c>
      <c r="F109" s="99"/>
      <c r="G109" s="108">
        <f>+G84+G63</f>
        <v>0</v>
      </c>
      <c r="H109" s="85"/>
      <c r="I109" s="85"/>
      <c r="J109" s="88"/>
      <c r="K109" s="102"/>
      <c r="L109" s="97" t="s">
        <v>331</v>
      </c>
      <c r="M109" s="5"/>
      <c r="N109" s="108">
        <f>+N94+N104</f>
        <v>9021760886.1299992</v>
      </c>
      <c r="O109" s="99"/>
      <c r="P109" s="108">
        <f>+P94+P104</f>
        <v>9021760886.1299992</v>
      </c>
      <c r="Q109" s="41"/>
      <c r="R109" s="41"/>
      <c r="S109" s="35"/>
      <c r="T109" s="4"/>
      <c r="U109" s="4"/>
      <c r="V109" s="4"/>
    </row>
    <row r="110" spans="2:22" s="7" customFormat="1" ht="12.75" hidden="1" thickTop="1" x14ac:dyDescent="0.2">
      <c r="B110" s="70"/>
      <c r="C110" s="17"/>
      <c r="D110" s="5"/>
      <c r="E110" s="92"/>
      <c r="F110" s="84"/>
      <c r="G110" s="92"/>
      <c r="H110" s="85"/>
      <c r="I110" s="85"/>
      <c r="J110" s="88"/>
      <c r="K110" s="202"/>
      <c r="L110" s="155"/>
      <c r="M110" s="15"/>
      <c r="N110" s="148"/>
      <c r="O110" s="155"/>
      <c r="P110" s="148"/>
      <c r="Q110" s="41"/>
      <c r="R110" s="41"/>
      <c r="S110" s="35"/>
      <c r="T110" s="4"/>
      <c r="U110" s="4"/>
      <c r="V110" s="4"/>
    </row>
    <row r="111" spans="2:22" s="7" customFormat="1" ht="12" hidden="1" x14ac:dyDescent="0.2">
      <c r="B111" s="70"/>
      <c r="C111" s="17"/>
      <c r="D111" s="5"/>
      <c r="E111" s="92"/>
      <c r="F111" s="84"/>
      <c r="G111" s="92"/>
      <c r="H111" s="85"/>
      <c r="I111" s="85"/>
      <c r="J111" s="88"/>
      <c r="K111" s="202"/>
      <c r="L111" s="155"/>
      <c r="M111" s="15"/>
      <c r="N111" s="148"/>
      <c r="O111" s="155"/>
      <c r="P111" s="148"/>
      <c r="Q111" s="41"/>
      <c r="R111" s="41"/>
      <c r="S111" s="35"/>
      <c r="T111" s="4"/>
      <c r="U111" s="4"/>
      <c r="V111" s="4"/>
    </row>
    <row r="112" spans="2:22" s="7" customFormat="1" ht="12" hidden="1" x14ac:dyDescent="0.2">
      <c r="B112" s="70"/>
      <c r="C112" s="17"/>
      <c r="D112" s="5"/>
      <c r="E112" s="92"/>
      <c r="F112" s="84"/>
      <c r="G112" s="92"/>
      <c r="H112" s="111"/>
      <c r="I112" s="112">
        <f>+E113-G113</f>
        <v>0</v>
      </c>
      <c r="J112" s="113"/>
      <c r="K112" s="202"/>
      <c r="L112" s="17"/>
      <c r="M112" s="5"/>
      <c r="N112" s="68"/>
      <c r="O112" s="69"/>
      <c r="P112" s="68"/>
      <c r="Q112" s="13"/>
      <c r="R112" s="16">
        <f>+N113-P113</f>
        <v>0</v>
      </c>
      <c r="S112" s="35"/>
      <c r="T112" s="4"/>
      <c r="U112" s="4"/>
      <c r="V112" s="4"/>
    </row>
    <row r="113" spans="2:22" s="7" customFormat="1" ht="11.25" hidden="1" customHeight="1" x14ac:dyDescent="0.2">
      <c r="B113" s="70"/>
      <c r="C113" s="97" t="s">
        <v>286</v>
      </c>
      <c r="D113" s="33"/>
      <c r="E113" s="114">
        <f>+E115+E117+E123</f>
        <v>0</v>
      </c>
      <c r="F113" s="99"/>
      <c r="G113" s="114">
        <f>+G115+G117+G123</f>
        <v>0</v>
      </c>
      <c r="H113" s="103"/>
      <c r="I113" s="103"/>
      <c r="J113" s="104"/>
      <c r="K113" s="202"/>
      <c r="L113" s="97" t="s">
        <v>287</v>
      </c>
      <c r="M113" s="5"/>
      <c r="N113" s="114">
        <f>+N115+N118+N123</f>
        <v>0</v>
      </c>
      <c r="O113" s="156"/>
      <c r="P113" s="114">
        <f>+P115+P118+P123</f>
        <v>0</v>
      </c>
      <c r="Q113" s="41"/>
      <c r="R113" s="41"/>
      <c r="S113" s="42"/>
      <c r="T113" s="272"/>
      <c r="U113" s="272"/>
      <c r="V113" s="272"/>
    </row>
    <row r="114" spans="2:22" s="7" customFormat="1" ht="12" hidden="1" x14ac:dyDescent="0.2">
      <c r="B114" s="70"/>
      <c r="C114" s="17"/>
      <c r="D114" s="5"/>
      <c r="E114" s="92"/>
      <c r="F114" s="74"/>
      <c r="G114" s="92"/>
      <c r="H114" s="85"/>
      <c r="I114" s="101">
        <f t="shared" ref="I114:I119" si="2">+E115-G115</f>
        <v>0</v>
      </c>
      <c r="J114" s="104"/>
      <c r="K114" s="200"/>
      <c r="L114" s="155"/>
      <c r="M114" s="15"/>
      <c r="N114" s="148"/>
      <c r="O114" s="155"/>
      <c r="P114" s="148"/>
      <c r="Q114" s="10"/>
      <c r="R114" s="14">
        <f>+N115-P115</f>
        <v>0</v>
      </c>
      <c r="S114" s="35"/>
      <c r="T114" s="4"/>
      <c r="U114" s="4"/>
      <c r="V114" s="4"/>
    </row>
    <row r="115" spans="2:22" s="7" customFormat="1" ht="12" hidden="1" x14ac:dyDescent="0.2">
      <c r="B115" s="182">
        <v>81</v>
      </c>
      <c r="C115" s="183" t="s">
        <v>332</v>
      </c>
      <c r="D115" s="184"/>
      <c r="E115" s="185">
        <f>SUM(E116)</f>
        <v>0</v>
      </c>
      <c r="F115" s="186"/>
      <c r="G115" s="185">
        <f>SUM(G116)</f>
        <v>0</v>
      </c>
      <c r="H115" s="187"/>
      <c r="I115" s="188">
        <f t="shared" si="2"/>
        <v>0</v>
      </c>
      <c r="J115" s="189"/>
      <c r="K115" s="183">
        <v>91</v>
      </c>
      <c r="L115" s="183" t="s">
        <v>290</v>
      </c>
      <c r="M115" s="184"/>
      <c r="N115" s="185">
        <f>+N116</f>
        <v>0</v>
      </c>
      <c r="O115" s="186"/>
      <c r="P115" s="185">
        <f>+P116</f>
        <v>0</v>
      </c>
      <c r="Q115" s="190"/>
      <c r="R115" s="191">
        <f>+N116-P116</f>
        <v>0</v>
      </c>
      <c r="S115" s="192"/>
      <c r="T115" s="174"/>
      <c r="U115" s="174"/>
      <c r="V115" s="174"/>
    </row>
    <row r="116" spans="2:22" s="7" customFormat="1" ht="24" hidden="1" x14ac:dyDescent="0.2">
      <c r="B116" s="193">
        <v>8120</v>
      </c>
      <c r="C116" s="194" t="s">
        <v>236</v>
      </c>
      <c r="D116" s="184" t="s">
        <v>289</v>
      </c>
      <c r="E116" s="195">
        <f>IFERROR(VLOOKUP(B116,#REF!, 7,0),0)</f>
        <v>0</v>
      </c>
      <c r="F116" s="186"/>
      <c r="G116" s="196">
        <f>IFERROR(VLOOKUP(B116,#REF!, 7,0),0)</f>
        <v>0</v>
      </c>
      <c r="H116" s="187"/>
      <c r="I116" s="187">
        <f t="shared" si="2"/>
        <v>0</v>
      </c>
      <c r="J116" s="189"/>
      <c r="K116" s="197">
        <v>9120</v>
      </c>
      <c r="L116" s="194" t="s">
        <v>236</v>
      </c>
      <c r="M116" s="184" t="s">
        <v>289</v>
      </c>
      <c r="N116" s="195">
        <f>IFERROR(VLOOKUP(K116,#REF!, 7,0),0)</f>
        <v>0</v>
      </c>
      <c r="O116" s="198"/>
      <c r="P116" s="195">
        <f>IFERROR(VLOOKUP(K116,#REF!,7,0),0)</f>
        <v>0</v>
      </c>
      <c r="Q116" s="199"/>
      <c r="R116" s="199">
        <f>+N118-P118</f>
        <v>0</v>
      </c>
      <c r="S116" s="192"/>
      <c r="T116" s="174"/>
      <c r="U116" s="174"/>
      <c r="V116" s="174"/>
    </row>
    <row r="117" spans="2:22" s="7" customFormat="1" ht="12" hidden="1" x14ac:dyDescent="0.2">
      <c r="B117" s="182">
        <v>83</v>
      </c>
      <c r="C117" s="183" t="s">
        <v>291</v>
      </c>
      <c r="D117" s="184"/>
      <c r="E117" s="185">
        <f>SUM(E118:E122)</f>
        <v>0</v>
      </c>
      <c r="F117" s="186"/>
      <c r="G117" s="185">
        <f>SUM(G118:G122)</f>
        <v>0</v>
      </c>
      <c r="H117" s="187"/>
      <c r="I117" s="187">
        <f t="shared" si="2"/>
        <v>0</v>
      </c>
      <c r="J117" s="189"/>
      <c r="K117" s="200"/>
      <c r="L117" s="200"/>
      <c r="M117" s="201"/>
      <c r="N117" s="196"/>
      <c r="O117" s="200"/>
      <c r="P117" s="196"/>
      <c r="Q117" s="190"/>
      <c r="R117" s="190">
        <f>+N119-P119</f>
        <v>0</v>
      </c>
      <c r="S117" s="192"/>
      <c r="T117" s="174"/>
      <c r="U117" s="174"/>
      <c r="V117" s="174"/>
    </row>
    <row r="118" spans="2:22" s="7" customFormat="1" ht="12" hidden="1" x14ac:dyDescent="0.2">
      <c r="B118" s="193">
        <v>8315</v>
      </c>
      <c r="C118" s="202" t="s">
        <v>238</v>
      </c>
      <c r="D118" s="184" t="s">
        <v>292</v>
      </c>
      <c r="E118" s="195">
        <f>IFERROR(VLOOKUP(B118,#REF!, 7,0),0)</f>
        <v>0</v>
      </c>
      <c r="F118" s="186"/>
      <c r="G118" s="195">
        <f>IFERROR(VLOOKUP(B118,#REF!, 7,0),0)</f>
        <v>0</v>
      </c>
      <c r="H118" s="187"/>
      <c r="I118" s="187">
        <f t="shared" si="2"/>
        <v>0</v>
      </c>
      <c r="J118" s="189"/>
      <c r="K118" s="203">
        <v>93</v>
      </c>
      <c r="L118" s="183" t="s">
        <v>293</v>
      </c>
      <c r="M118" s="184"/>
      <c r="N118" s="185">
        <f>+N119+N120</f>
        <v>0</v>
      </c>
      <c r="O118" s="204"/>
      <c r="P118" s="185">
        <f>+P119+P120</f>
        <v>0</v>
      </c>
      <c r="Q118" s="190"/>
      <c r="R118" s="190">
        <f>+N120-P120</f>
        <v>0</v>
      </c>
      <c r="S118" s="192"/>
      <c r="T118" s="174"/>
      <c r="U118" s="174"/>
      <c r="V118" s="174"/>
    </row>
    <row r="119" spans="2:22" s="7" customFormat="1" ht="24" hidden="1" x14ac:dyDescent="0.2">
      <c r="B119" s="193">
        <v>8347</v>
      </c>
      <c r="C119" s="202" t="s">
        <v>239</v>
      </c>
      <c r="D119" s="184" t="s">
        <v>292</v>
      </c>
      <c r="E119" s="195">
        <f>IFERROR(VLOOKUP(B119,#REF!, 7,0),0)</f>
        <v>0</v>
      </c>
      <c r="F119" s="186"/>
      <c r="G119" s="195">
        <f>IFERROR(VLOOKUP(B119,#REF!, 7,0),0)</f>
        <v>0</v>
      </c>
      <c r="H119" s="187"/>
      <c r="I119" s="187">
        <f t="shared" si="2"/>
        <v>0</v>
      </c>
      <c r="J119" s="189"/>
      <c r="K119" s="197">
        <v>9308</v>
      </c>
      <c r="L119" s="194" t="s">
        <v>252</v>
      </c>
      <c r="M119" s="184" t="s">
        <v>292</v>
      </c>
      <c r="N119" s="195">
        <f>IFERROR(VLOOKUP(K119,#REF!, 7,0),0)</f>
        <v>0</v>
      </c>
      <c r="O119" s="198"/>
      <c r="P119" s="195">
        <f>IFERROR(VLOOKUP(K119,#REF!,7,0),0)</f>
        <v>0</v>
      </c>
      <c r="Q119" s="199"/>
      <c r="R119" s="205">
        <f>+N123-P123</f>
        <v>0</v>
      </c>
      <c r="S119" s="192"/>
      <c r="T119" s="174"/>
      <c r="U119" s="174"/>
      <c r="V119" s="174"/>
    </row>
    <row r="120" spans="2:22" s="7" customFormat="1" ht="12" hidden="1" x14ac:dyDescent="0.2">
      <c r="B120" s="193">
        <v>8361</v>
      </c>
      <c r="C120" s="202" t="s">
        <v>240</v>
      </c>
      <c r="D120" s="184" t="s">
        <v>292</v>
      </c>
      <c r="E120" s="195">
        <f>IFERROR(VLOOKUP(B120,#REF!, 7,0),0)</f>
        <v>0</v>
      </c>
      <c r="F120" s="186"/>
      <c r="G120" s="195">
        <f>IFERROR(VLOOKUP(B120,#REF!, 7,0),0)</f>
        <v>0</v>
      </c>
      <c r="H120" s="187"/>
      <c r="I120" s="206">
        <f>+E123-G123</f>
        <v>0</v>
      </c>
      <c r="J120" s="189"/>
      <c r="K120" s="197">
        <v>9390</v>
      </c>
      <c r="L120" s="202" t="s">
        <v>248</v>
      </c>
      <c r="M120" s="184" t="s">
        <v>292</v>
      </c>
      <c r="N120" s="195">
        <f>IFERROR(VLOOKUP(K120,#REF!, 7,0),0)</f>
        <v>0</v>
      </c>
      <c r="O120" s="198"/>
      <c r="P120" s="195">
        <f>IFERROR(VLOOKUP(K120,#REF!,7,0),0)</f>
        <v>0</v>
      </c>
      <c r="Q120" s="190"/>
      <c r="R120" s="191">
        <f>+N124-P124</f>
        <v>0</v>
      </c>
      <c r="S120" s="192"/>
      <c r="T120" s="174"/>
      <c r="U120" s="174"/>
      <c r="V120" s="174"/>
    </row>
    <row r="121" spans="2:22" s="7" customFormat="1" ht="12" hidden="1" x14ac:dyDescent="0.2">
      <c r="B121" s="193">
        <v>8374</v>
      </c>
      <c r="C121" s="202" t="s">
        <v>443</v>
      </c>
      <c r="D121" s="184" t="s">
        <v>292</v>
      </c>
      <c r="E121" s="195">
        <f>IFERROR(VLOOKUP(B121,#REF!, 7,0),0)</f>
        <v>0</v>
      </c>
      <c r="F121" s="186"/>
      <c r="G121" s="195">
        <f>IFERROR(VLOOKUP(B121,#REF!, 7,0),0)</f>
        <v>0</v>
      </c>
      <c r="H121" s="187"/>
      <c r="I121" s="206"/>
      <c r="J121" s="189"/>
      <c r="K121" s="197"/>
      <c r="L121" s="202"/>
      <c r="M121" s="184"/>
      <c r="N121" s="195"/>
      <c r="O121" s="207"/>
      <c r="P121" s="195"/>
      <c r="Q121" s="190"/>
      <c r="R121" s="191"/>
      <c r="S121" s="192"/>
      <c r="T121" s="174"/>
      <c r="U121" s="174"/>
      <c r="V121" s="174"/>
    </row>
    <row r="122" spans="2:22" s="7" customFormat="1" ht="12" hidden="1" x14ac:dyDescent="0.2">
      <c r="B122" s="193">
        <v>8390</v>
      </c>
      <c r="C122" s="200" t="s">
        <v>388</v>
      </c>
      <c r="D122" s="184" t="s">
        <v>292</v>
      </c>
      <c r="E122" s="195">
        <f>IFERROR(VLOOKUP(B122,#REF!, 7,0),0)</f>
        <v>0</v>
      </c>
      <c r="F122" s="200"/>
      <c r="G122" s="195">
        <f>IFERROR(VLOOKUP(B122,#REF!, 7,0),0)</f>
        <v>0</v>
      </c>
      <c r="H122" s="187"/>
      <c r="I122" s="187">
        <f>+E124-G124</f>
        <v>0</v>
      </c>
      <c r="J122" s="189"/>
      <c r="K122" s="200"/>
      <c r="L122" s="200"/>
      <c r="M122" s="184"/>
      <c r="N122" s="196"/>
      <c r="O122" s="200"/>
      <c r="P122" s="196"/>
      <c r="Q122" s="190"/>
      <c r="R122" s="190">
        <f t="shared" ref="R122" si="3">+N125-P125</f>
        <v>0</v>
      </c>
      <c r="S122" s="192"/>
      <c r="T122" s="174"/>
      <c r="U122" s="174"/>
      <c r="V122" s="174"/>
    </row>
    <row r="123" spans="2:22" s="7" customFormat="1" ht="12" hidden="1" x14ac:dyDescent="0.2">
      <c r="B123" s="182">
        <v>89</v>
      </c>
      <c r="C123" s="183" t="s">
        <v>294</v>
      </c>
      <c r="D123" s="184"/>
      <c r="E123" s="185">
        <f>SUM(E124:E125)</f>
        <v>0</v>
      </c>
      <c r="F123" s="208"/>
      <c r="G123" s="185">
        <f>SUM(G124:G125)</f>
        <v>0</v>
      </c>
      <c r="H123" s="187"/>
      <c r="I123" s="187">
        <f>+E125-G125</f>
        <v>0</v>
      </c>
      <c r="J123" s="189"/>
      <c r="K123" s="203">
        <v>99</v>
      </c>
      <c r="L123" s="183" t="s">
        <v>295</v>
      </c>
      <c r="M123" s="184"/>
      <c r="N123" s="185">
        <f>+N124+N125</f>
        <v>0</v>
      </c>
      <c r="O123" s="209"/>
      <c r="P123" s="185">
        <f>+P124+P125</f>
        <v>0</v>
      </c>
      <c r="Q123" s="174"/>
      <c r="R123" s="174"/>
      <c r="S123" s="192"/>
      <c r="T123" s="174"/>
      <c r="U123" s="174"/>
      <c r="V123" s="174"/>
    </row>
    <row r="124" spans="2:22" s="7" customFormat="1" ht="12" hidden="1" x14ac:dyDescent="0.2">
      <c r="B124" s="193">
        <v>8905</v>
      </c>
      <c r="C124" s="202" t="s">
        <v>334</v>
      </c>
      <c r="D124" s="184" t="s">
        <v>292</v>
      </c>
      <c r="E124" s="210">
        <f>IFERROR(VLOOKUP(B124,#REF!, 7,0),0)</f>
        <v>0</v>
      </c>
      <c r="F124" s="188"/>
      <c r="G124" s="196">
        <f>IFERROR(VLOOKUP(B124,#REF!, 7,0),0)</f>
        <v>0</v>
      </c>
      <c r="H124" s="187"/>
      <c r="I124" s="187"/>
      <c r="J124" s="189"/>
      <c r="K124" s="197">
        <v>9905</v>
      </c>
      <c r="L124" s="202" t="s">
        <v>333</v>
      </c>
      <c r="M124" s="184" t="s">
        <v>292</v>
      </c>
      <c r="N124" s="195">
        <f>IFERROR(VLOOKUP(K124,#REF!, 7,0),0)</f>
        <v>0</v>
      </c>
      <c r="O124" s="198"/>
      <c r="P124" s="195">
        <f>IFERROR(VLOOKUP(K124,#REF!,7,0),0)</f>
        <v>0</v>
      </c>
      <c r="Q124" s="174"/>
      <c r="R124" s="174"/>
      <c r="S124" s="192"/>
      <c r="T124" s="174"/>
      <c r="U124" s="174"/>
      <c r="V124" s="174"/>
    </row>
    <row r="125" spans="2:22" s="7" customFormat="1" ht="12" hidden="1" x14ac:dyDescent="0.2">
      <c r="B125" s="193">
        <v>8915</v>
      </c>
      <c r="C125" s="202" t="s">
        <v>336</v>
      </c>
      <c r="D125" s="184" t="s">
        <v>292</v>
      </c>
      <c r="E125" s="210">
        <f>IFERROR(VLOOKUP(B125,#REF!, 7,0),0)</f>
        <v>0</v>
      </c>
      <c r="F125" s="188"/>
      <c r="G125" s="196">
        <f>IFERROR(VLOOKUP(B125,#REF!, 7,0),0)</f>
        <v>0</v>
      </c>
      <c r="H125" s="187"/>
      <c r="I125" s="187"/>
      <c r="J125" s="189"/>
      <c r="K125" s="197">
        <v>9915</v>
      </c>
      <c r="L125" s="202" t="s">
        <v>335</v>
      </c>
      <c r="M125" s="184" t="s">
        <v>292</v>
      </c>
      <c r="N125" s="195">
        <f>IFERROR(VLOOKUP(K125,#REF!, 7,0),0)</f>
        <v>0</v>
      </c>
      <c r="O125" s="198"/>
      <c r="P125" s="195">
        <f>IFERROR(VLOOKUP(K125,#REF!,7,0),0)</f>
        <v>0</v>
      </c>
      <c r="Q125" s="174"/>
      <c r="R125" s="174"/>
      <c r="S125" s="192"/>
      <c r="T125" s="174"/>
      <c r="U125" s="174"/>
      <c r="V125" s="174"/>
    </row>
    <row r="126" spans="2:22" s="7" customFormat="1" ht="12" hidden="1" x14ac:dyDescent="0.2">
      <c r="B126" s="193"/>
      <c r="C126" s="202"/>
      <c r="D126" s="211"/>
      <c r="E126" s="212"/>
      <c r="F126" s="202"/>
      <c r="G126" s="212"/>
      <c r="H126" s="197"/>
      <c r="I126" s="202"/>
      <c r="J126" s="202"/>
      <c r="K126" s="202"/>
      <c r="L126" s="202"/>
      <c r="M126" s="184"/>
      <c r="N126" s="213"/>
      <c r="O126" s="202"/>
      <c r="P126" s="213"/>
      <c r="Q126" s="174"/>
      <c r="R126" s="174"/>
      <c r="S126" s="214"/>
      <c r="T126" s="273"/>
      <c r="U126" s="273"/>
      <c r="V126" s="273"/>
    </row>
    <row r="127" spans="2:22" s="7" customFormat="1" ht="12" hidden="1" customHeight="1" x14ac:dyDescent="0.2">
      <c r="B127" s="124"/>
      <c r="C127" s="125"/>
      <c r="D127" s="126"/>
      <c r="E127" s="127"/>
      <c r="F127" s="125"/>
      <c r="G127" s="127"/>
      <c r="H127" s="128"/>
      <c r="I127" s="125"/>
      <c r="J127" s="125"/>
      <c r="K127" s="227"/>
      <c r="L127" s="125"/>
      <c r="M127" s="126"/>
      <c r="N127" s="129"/>
      <c r="O127" s="125"/>
      <c r="P127" s="129"/>
      <c r="Q127" s="125"/>
      <c r="R127" s="125"/>
      <c r="S127" s="130"/>
      <c r="T127" s="272"/>
      <c r="U127" s="272"/>
      <c r="V127" s="272"/>
    </row>
    <row r="128" spans="2:22" s="7" customFormat="1" ht="12" hidden="1" customHeight="1" x14ac:dyDescent="0.2">
      <c r="B128" s="45"/>
      <c r="C128" s="46"/>
      <c r="D128" s="47"/>
      <c r="E128" s="48"/>
      <c r="F128" s="46"/>
      <c r="G128" s="48"/>
      <c r="H128" s="131"/>
      <c r="I128" s="131"/>
      <c r="J128" s="131"/>
      <c r="K128" s="173"/>
      <c r="L128" s="46"/>
      <c r="M128" s="47"/>
      <c r="N128" s="50"/>
      <c r="O128" s="46"/>
      <c r="P128" s="50"/>
      <c r="Q128" s="46"/>
      <c r="R128" s="46"/>
      <c r="S128" s="51"/>
      <c r="T128" s="46"/>
      <c r="U128" s="46"/>
      <c r="V128" s="46"/>
    </row>
    <row r="129" spans="2:22" s="7" customFormat="1" ht="12" hidden="1" customHeight="1" x14ac:dyDescent="0.2">
      <c r="B129" s="45"/>
      <c r="C129" s="46"/>
      <c r="D129" s="47"/>
      <c r="E129" s="48"/>
      <c r="F129" s="46"/>
      <c r="G129" s="48"/>
      <c r="H129" s="131"/>
      <c r="I129" s="131"/>
      <c r="J129" s="131"/>
      <c r="K129" s="173"/>
      <c r="L129" s="46"/>
      <c r="M129" s="47"/>
      <c r="N129" s="50"/>
      <c r="O129" s="46"/>
      <c r="P129" s="50"/>
      <c r="Q129" s="46"/>
      <c r="R129" s="46"/>
      <c r="S129" s="51"/>
      <c r="T129" s="46"/>
      <c r="U129" s="46"/>
      <c r="V129" s="46"/>
    </row>
    <row r="130" spans="2:22" s="7" customFormat="1" ht="12" hidden="1" customHeight="1" x14ac:dyDescent="0.2">
      <c r="B130" s="45"/>
      <c r="C130" s="46"/>
      <c r="D130" s="47"/>
      <c r="E130" s="48"/>
      <c r="F130" s="46"/>
      <c r="G130" s="132"/>
      <c r="H130" s="133"/>
      <c r="I130" s="131"/>
      <c r="J130" s="131"/>
      <c r="K130" s="173"/>
      <c r="L130" s="46"/>
      <c r="M130" s="47"/>
      <c r="N130" s="50"/>
      <c r="O130" s="46"/>
      <c r="P130" s="50"/>
      <c r="Q130" s="46"/>
      <c r="R130" s="46"/>
      <c r="S130" s="134"/>
      <c r="T130" s="274"/>
      <c r="U130" s="274"/>
      <c r="V130" s="274"/>
    </row>
    <row r="131" spans="2:22" s="7" customFormat="1" ht="12" hidden="1" customHeight="1" x14ac:dyDescent="0.2">
      <c r="B131" s="45"/>
      <c r="C131" s="46"/>
      <c r="D131" s="47"/>
      <c r="E131" s="48"/>
      <c r="F131" s="46"/>
      <c r="G131" s="49"/>
      <c r="H131" s="133"/>
      <c r="I131" s="131"/>
      <c r="J131" s="131"/>
      <c r="K131" s="173"/>
      <c r="L131" s="46"/>
      <c r="M131" s="47"/>
      <c r="N131" s="50"/>
      <c r="O131" s="46"/>
      <c r="P131" s="50"/>
      <c r="Q131" s="46"/>
      <c r="R131" s="46"/>
      <c r="S131" s="134"/>
      <c r="T131" s="274"/>
      <c r="U131" s="274"/>
      <c r="V131" s="274"/>
    </row>
    <row r="132" spans="2:22" s="7" customFormat="1" ht="12" hidden="1" customHeight="1" x14ac:dyDescent="0.2">
      <c r="B132" s="45"/>
      <c r="C132" s="482"/>
      <c r="D132" s="482"/>
      <c r="E132" s="482"/>
      <c r="F132" s="482"/>
      <c r="G132" s="482"/>
      <c r="H132" s="133"/>
      <c r="I132" s="133"/>
      <c r="J132" s="133"/>
      <c r="K132" s="173"/>
      <c r="L132" s="483"/>
      <c r="M132" s="483"/>
      <c r="N132" s="483"/>
      <c r="O132" s="483"/>
      <c r="P132" s="483"/>
      <c r="Q132" s="46"/>
      <c r="R132" s="46"/>
      <c r="S132" s="51"/>
      <c r="T132" s="46"/>
      <c r="U132" s="46"/>
      <c r="V132" s="46"/>
    </row>
    <row r="133" spans="2:22" s="162" customFormat="1" ht="12" hidden="1" customHeight="1" x14ac:dyDescent="0.2">
      <c r="B133" s="157"/>
      <c r="C133" s="477" t="s">
        <v>296</v>
      </c>
      <c r="D133" s="477"/>
      <c r="E133" s="477"/>
      <c r="F133" s="477"/>
      <c r="G133" s="477"/>
      <c r="H133" s="159"/>
      <c r="I133" s="159"/>
      <c r="J133" s="159"/>
      <c r="K133" s="159"/>
      <c r="L133" s="477" t="s">
        <v>459</v>
      </c>
      <c r="M133" s="477"/>
      <c r="N133" s="477"/>
      <c r="O133" s="477"/>
      <c r="P133" s="477"/>
      <c r="Q133" s="160"/>
      <c r="R133" s="160"/>
      <c r="S133" s="161"/>
      <c r="T133" s="160"/>
      <c r="U133" s="160"/>
      <c r="V133" s="160"/>
    </row>
    <row r="134" spans="2:22" s="178" customFormat="1" ht="12" hidden="1" customHeight="1" x14ac:dyDescent="0.2">
      <c r="B134" s="175"/>
      <c r="C134" s="472" t="s">
        <v>435</v>
      </c>
      <c r="D134" s="472"/>
      <c r="E134" s="472"/>
      <c r="F134" s="472"/>
      <c r="G134" s="472"/>
      <c r="H134" s="176"/>
      <c r="I134" s="176"/>
      <c r="J134" s="176"/>
      <c r="K134" s="173"/>
      <c r="L134" s="472" t="s">
        <v>436</v>
      </c>
      <c r="M134" s="472"/>
      <c r="N134" s="472"/>
      <c r="O134" s="472"/>
      <c r="P134" s="472"/>
      <c r="Q134" s="176"/>
      <c r="R134" s="176"/>
      <c r="S134" s="177"/>
      <c r="T134" s="176"/>
      <c r="U134" s="176"/>
      <c r="V134" s="176"/>
    </row>
    <row r="135" spans="2:22" s="181" customFormat="1" ht="12" hidden="1" customHeight="1" x14ac:dyDescent="0.2">
      <c r="B135" s="175"/>
      <c r="C135" s="467" t="s">
        <v>354</v>
      </c>
      <c r="D135" s="467"/>
      <c r="E135" s="467"/>
      <c r="F135" s="467"/>
      <c r="G135" s="467"/>
      <c r="H135" s="176"/>
      <c r="I135" s="179"/>
      <c r="J135" s="179"/>
      <c r="K135" s="173"/>
      <c r="L135" s="472" t="s">
        <v>437</v>
      </c>
      <c r="M135" s="472"/>
      <c r="N135" s="472"/>
      <c r="O135" s="472"/>
      <c r="P135" s="472"/>
      <c r="Q135" s="180"/>
      <c r="R135" s="180"/>
      <c r="S135" s="177"/>
      <c r="T135" s="176"/>
      <c r="U135" s="176"/>
      <c r="V135" s="176"/>
    </row>
    <row r="136" spans="2:22" s="168" customFormat="1" ht="12" hidden="1" customHeight="1" x14ac:dyDescent="0.2">
      <c r="B136" s="163"/>
      <c r="C136" s="169"/>
      <c r="D136" s="135"/>
      <c r="E136" s="170"/>
      <c r="F136" s="164"/>
      <c r="G136" s="165"/>
      <c r="H136" s="164"/>
      <c r="I136" s="166"/>
      <c r="J136" s="166"/>
      <c r="K136" s="160"/>
      <c r="L136" s="164"/>
      <c r="M136" s="47"/>
      <c r="N136" s="165"/>
      <c r="O136" s="164"/>
      <c r="P136" s="165"/>
      <c r="Q136" s="164"/>
      <c r="R136" s="164"/>
      <c r="S136" s="167"/>
      <c r="T136" s="164"/>
      <c r="U136" s="164"/>
      <c r="V136" s="164"/>
    </row>
    <row r="137" spans="2:22" s="168" customFormat="1" ht="12" hidden="1" customHeight="1" x14ac:dyDescent="0.2">
      <c r="B137" s="163"/>
      <c r="C137" s="169"/>
      <c r="D137" s="135"/>
      <c r="E137" s="170"/>
      <c r="F137" s="164"/>
      <c r="G137" s="165"/>
      <c r="H137" s="164"/>
      <c r="I137" s="166"/>
      <c r="J137" s="166"/>
      <c r="K137" s="160"/>
      <c r="L137" s="164"/>
      <c r="M137" s="47"/>
      <c r="N137" s="165"/>
      <c r="O137" s="164"/>
      <c r="P137" s="165"/>
      <c r="Q137" s="164"/>
      <c r="R137" s="164"/>
      <c r="S137" s="167"/>
      <c r="T137" s="164"/>
      <c r="U137" s="164"/>
      <c r="V137" s="164"/>
    </row>
    <row r="138" spans="2:22" s="171" customFormat="1" ht="12" hidden="1" customHeight="1" x14ac:dyDescent="0.2">
      <c r="B138" s="163"/>
      <c r="C138" s="169"/>
      <c r="D138" s="135"/>
      <c r="E138" s="170"/>
      <c r="F138" s="164"/>
      <c r="G138" s="165"/>
      <c r="H138" s="164"/>
      <c r="I138" s="166"/>
      <c r="J138" s="166"/>
      <c r="K138" s="160"/>
      <c r="L138" s="164"/>
      <c r="M138" s="47"/>
      <c r="N138" s="165"/>
      <c r="O138" s="164"/>
      <c r="P138" s="165"/>
      <c r="Q138" s="164"/>
      <c r="R138" s="164"/>
      <c r="S138" s="167"/>
      <c r="T138" s="164"/>
      <c r="U138" s="164"/>
      <c r="V138" s="164"/>
    </row>
    <row r="139" spans="2:22" s="162" customFormat="1" ht="12" hidden="1" customHeight="1" x14ac:dyDescent="0.2">
      <c r="B139" s="476" t="s">
        <v>297</v>
      </c>
      <c r="C139" s="477"/>
      <c r="D139" s="477"/>
      <c r="E139" s="477"/>
      <c r="F139" s="477"/>
      <c r="G139" s="477"/>
      <c r="H139" s="477"/>
      <c r="I139" s="477"/>
      <c r="J139" s="477"/>
      <c r="K139" s="477"/>
      <c r="L139" s="477"/>
      <c r="M139" s="477"/>
      <c r="N139" s="477"/>
      <c r="O139" s="477"/>
      <c r="P139" s="477"/>
      <c r="Q139" s="477"/>
      <c r="R139" s="477"/>
      <c r="S139" s="478"/>
      <c r="T139" s="158"/>
      <c r="U139" s="158"/>
      <c r="V139" s="158"/>
    </row>
    <row r="140" spans="2:22" s="174" customFormat="1" ht="11.25" hidden="1" customHeight="1" x14ac:dyDescent="0.2">
      <c r="B140" s="473" t="s">
        <v>298</v>
      </c>
      <c r="C140" s="474"/>
      <c r="D140" s="474"/>
      <c r="E140" s="474"/>
      <c r="F140" s="474"/>
      <c r="G140" s="474"/>
      <c r="H140" s="474"/>
      <c r="I140" s="474"/>
      <c r="J140" s="474"/>
      <c r="K140" s="474"/>
      <c r="L140" s="474"/>
      <c r="M140" s="474"/>
      <c r="N140" s="474"/>
      <c r="O140" s="474"/>
      <c r="P140" s="474"/>
      <c r="Q140" s="474"/>
      <c r="R140" s="474"/>
      <c r="S140" s="475"/>
      <c r="T140" s="229"/>
      <c r="U140" s="229"/>
      <c r="V140" s="229"/>
    </row>
    <row r="141" spans="2:22" ht="12" hidden="1" customHeight="1" x14ac:dyDescent="0.25">
      <c r="B141" s="470"/>
      <c r="C141" s="471"/>
      <c r="D141" s="471"/>
      <c r="E141" s="471"/>
      <c r="F141" s="471"/>
      <c r="G141" s="471"/>
      <c r="H141" s="136"/>
      <c r="I141" s="136"/>
      <c r="J141" s="136"/>
      <c r="K141" s="471"/>
      <c r="L141" s="471"/>
      <c r="M141" s="471"/>
      <c r="N141" s="471"/>
      <c r="O141" s="471"/>
      <c r="P141" s="471"/>
      <c r="Q141" s="136"/>
      <c r="R141" s="136"/>
      <c r="S141" s="137"/>
      <c r="T141" s="46"/>
      <c r="U141" s="46"/>
      <c r="V141" s="46"/>
    </row>
    <row r="143" spans="2:22" x14ac:dyDescent="0.2">
      <c r="G143" s="25"/>
      <c r="H143" s="5"/>
      <c r="I143" s="5"/>
      <c r="J143" s="5"/>
    </row>
  </sheetData>
  <mergeCells count="26">
    <mergeCell ref="C1:S1"/>
    <mergeCell ref="C133:G133"/>
    <mergeCell ref="L133:P133"/>
    <mergeCell ref="K56:P56"/>
    <mergeCell ref="L46:P46"/>
    <mergeCell ref="C132:G132"/>
    <mergeCell ref="L132:P132"/>
    <mergeCell ref="B52:S52"/>
    <mergeCell ref="B53:S53"/>
    <mergeCell ref="C58:S58"/>
    <mergeCell ref="I59:I60"/>
    <mergeCell ref="R59:R61"/>
    <mergeCell ref="C44:G44"/>
    <mergeCell ref="L44:P44"/>
    <mergeCell ref="C45:G45"/>
    <mergeCell ref="L45:P45"/>
    <mergeCell ref="C46:G46"/>
    <mergeCell ref="C135:G135"/>
    <mergeCell ref="B56:G56"/>
    <mergeCell ref="B141:G141"/>
    <mergeCell ref="K141:P141"/>
    <mergeCell ref="L135:P135"/>
    <mergeCell ref="C134:G134"/>
    <mergeCell ref="L134:P134"/>
    <mergeCell ref="B140:S140"/>
    <mergeCell ref="B139:S139"/>
  </mergeCells>
  <printOptions horizontalCentered="1"/>
  <pageMargins left="0.25" right="0.25" top="0.75" bottom="0.75" header="0.3" footer="0.3"/>
  <pageSetup scale="6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V221"/>
  <sheetViews>
    <sheetView showGridLines="0" zoomScale="90" zoomScaleNormal="90" zoomScaleSheetLayoutView="100" workbookViewId="0">
      <selection activeCell="L18" sqref="L18"/>
    </sheetView>
  </sheetViews>
  <sheetFormatPr baseColWidth="10" defaultColWidth="11.5703125" defaultRowHeight="11.25" x14ac:dyDescent="0.25"/>
  <cols>
    <col min="1" max="1" width="1.42578125" style="4" customWidth="1"/>
    <col min="2" max="2" width="6" style="4" bestFit="1" customWidth="1"/>
    <col min="3" max="3" width="46.42578125" style="4" customWidth="1"/>
    <col min="4" max="4" width="6.42578125" style="5" hidden="1" customWidth="1"/>
    <col min="5" max="5" width="17" style="23" bestFit="1" customWidth="1"/>
    <col min="6" max="6" width="2.42578125" style="4" customWidth="1"/>
    <col min="7" max="7" width="17" style="26" bestFit="1" customWidth="1"/>
    <col min="8" max="8" width="1" style="6" customWidth="1"/>
    <col min="9" max="9" width="17.140625" style="6" hidden="1" customWidth="1"/>
    <col min="10" max="10" width="2.7109375" style="6" customWidth="1"/>
    <col min="11" max="11" width="6" style="4" bestFit="1" customWidth="1"/>
    <col min="12" max="12" width="37.5703125" style="4" bestFit="1" customWidth="1"/>
    <col min="13" max="13" width="4.7109375" style="5" hidden="1" customWidth="1"/>
    <col min="14" max="14" width="19.42578125" style="27" bestFit="1" customWidth="1"/>
    <col min="15" max="15" width="4.140625" style="4" customWidth="1"/>
    <col min="16" max="16" width="19.42578125" style="27" bestFit="1" customWidth="1"/>
    <col min="17" max="18" width="18" style="4" hidden="1" customWidth="1"/>
    <col min="19" max="19" width="3.28515625" style="4" customWidth="1"/>
    <col min="20" max="20" width="2.42578125" style="4" customWidth="1"/>
    <col min="21" max="21" width="5.28515625" style="344" bestFit="1" customWidth="1"/>
    <col min="22" max="22" width="16.42578125" style="349" bestFit="1" customWidth="1"/>
    <col min="23" max="16384" width="11.5703125" style="4"/>
  </cols>
  <sheetData>
    <row r="1" spans="2:22" s="7" customFormat="1" ht="75.75" customHeight="1" x14ac:dyDescent="0.25">
      <c r="B1" s="61"/>
      <c r="C1" s="495" t="s">
        <v>482</v>
      </c>
      <c r="D1" s="495"/>
      <c r="E1" s="495"/>
      <c r="F1" s="495"/>
      <c r="G1" s="495"/>
      <c r="H1" s="495"/>
      <c r="I1" s="495"/>
      <c r="J1" s="495"/>
      <c r="K1" s="495"/>
      <c r="L1" s="495"/>
      <c r="M1" s="495"/>
      <c r="N1" s="495"/>
      <c r="O1" s="495"/>
      <c r="P1" s="495"/>
      <c r="Q1" s="495"/>
      <c r="R1" s="495"/>
      <c r="S1" s="496"/>
      <c r="U1" s="343"/>
      <c r="V1" s="348"/>
    </row>
    <row r="2" spans="2:22" ht="9.9499999999999993" customHeight="1" x14ac:dyDescent="0.25">
      <c r="B2" s="70"/>
      <c r="C2" s="356"/>
      <c r="D2" s="357"/>
      <c r="E2" s="64" t="s">
        <v>257</v>
      </c>
      <c r="F2" s="358"/>
      <c r="G2" s="64" t="s">
        <v>257</v>
      </c>
      <c r="H2" s="358"/>
      <c r="I2" s="497" t="s">
        <v>258</v>
      </c>
      <c r="J2" s="358"/>
      <c r="K2" s="358"/>
      <c r="L2" s="356"/>
      <c r="M2" s="357"/>
      <c r="N2" s="64" t="s">
        <v>257</v>
      </c>
      <c r="O2" s="358"/>
      <c r="P2" s="64" t="s">
        <v>257</v>
      </c>
      <c r="Q2" s="357"/>
      <c r="R2" s="498" t="s">
        <v>258</v>
      </c>
      <c r="S2" s="35"/>
    </row>
    <row r="3" spans="2:22" ht="9.9499999999999993" customHeight="1" x14ac:dyDescent="0.25">
      <c r="B3" s="70"/>
      <c r="C3" s="356"/>
      <c r="D3" s="357"/>
      <c r="E3" s="318">
        <v>46203</v>
      </c>
      <c r="F3" s="359"/>
      <c r="G3" s="318">
        <v>46112</v>
      </c>
      <c r="H3" s="359"/>
      <c r="I3" s="497"/>
      <c r="J3" s="359"/>
      <c r="K3" s="358"/>
      <c r="L3" s="356"/>
      <c r="M3" s="357"/>
      <c r="N3" s="318">
        <v>46203</v>
      </c>
      <c r="O3" s="359"/>
      <c r="P3" s="318">
        <v>46112</v>
      </c>
      <c r="Q3" s="360"/>
      <c r="R3" s="498"/>
      <c r="S3" s="35"/>
    </row>
    <row r="4" spans="2:22" s="22" customFormat="1" ht="9.9499999999999993" customHeight="1" x14ac:dyDescent="0.25">
      <c r="B4" s="67" t="s">
        <v>259</v>
      </c>
      <c r="C4" s="359" t="s">
        <v>260</v>
      </c>
      <c r="D4" s="359" t="s">
        <v>299</v>
      </c>
      <c r="E4" s="110"/>
      <c r="F4" s="359"/>
      <c r="G4" s="143"/>
      <c r="H4" s="361"/>
      <c r="I4" s="361"/>
      <c r="J4" s="361"/>
      <c r="K4" s="359" t="s">
        <v>259</v>
      </c>
      <c r="L4" s="359" t="s">
        <v>261</v>
      </c>
      <c r="M4" s="359" t="s">
        <v>299</v>
      </c>
      <c r="N4" s="143"/>
      <c r="O4" s="359"/>
      <c r="P4" s="143"/>
      <c r="Q4" s="359"/>
      <c r="R4" s="498"/>
      <c r="S4" s="172"/>
      <c r="U4" s="345"/>
      <c r="V4" s="350"/>
    </row>
    <row r="5" spans="2:22" ht="9.9499999999999993" customHeight="1" x14ac:dyDescent="0.25">
      <c r="B5" s="70"/>
      <c r="C5" s="356"/>
      <c r="D5" s="357"/>
      <c r="E5" s="68"/>
      <c r="F5" s="358"/>
      <c r="G5" s="71"/>
      <c r="H5" s="362"/>
      <c r="I5" s="362"/>
      <c r="J5" s="362"/>
      <c r="K5" s="358"/>
      <c r="L5" s="356"/>
      <c r="M5" s="357"/>
      <c r="N5" s="73"/>
      <c r="O5" s="363"/>
      <c r="P5" s="73"/>
      <c r="Q5" s="364"/>
      <c r="R5" s="364"/>
      <c r="S5" s="35"/>
    </row>
    <row r="6" spans="2:22" ht="11.1" customHeight="1" x14ac:dyDescent="0.25">
      <c r="B6" s="70"/>
      <c r="C6" s="365" t="s">
        <v>263</v>
      </c>
      <c r="D6" s="360"/>
      <c r="E6" s="76">
        <f>+E7+E11+E17</f>
        <v>0</v>
      </c>
      <c r="F6" s="366"/>
      <c r="G6" s="76">
        <f>+G7+G11+G17</f>
        <v>0</v>
      </c>
      <c r="H6" s="367"/>
      <c r="I6" s="79">
        <f>+E6-G6</f>
        <v>0</v>
      </c>
      <c r="J6" s="368"/>
      <c r="K6" s="358"/>
      <c r="L6" s="365" t="s">
        <v>263</v>
      </c>
      <c r="M6" s="360"/>
      <c r="N6" s="81">
        <f>+N7+N10+N20+N24</f>
        <v>2084526146.0999999</v>
      </c>
      <c r="O6" s="361"/>
      <c r="P6" s="81">
        <f>+P7+P10+P20+P231+P24</f>
        <v>2084526146.0999999</v>
      </c>
      <c r="Q6" s="369"/>
      <c r="R6" s="8">
        <f>+N6-P6</f>
        <v>0</v>
      </c>
      <c r="S6" s="38"/>
    </row>
    <row r="7" spans="2:22" ht="11.1" customHeight="1" x14ac:dyDescent="0.25">
      <c r="B7" s="145">
        <v>11</v>
      </c>
      <c r="C7" s="370" t="s">
        <v>300</v>
      </c>
      <c r="D7" s="371"/>
      <c r="E7" s="146">
        <f>+E8+E9</f>
        <v>0</v>
      </c>
      <c r="F7" s="84"/>
      <c r="G7" s="146">
        <f>+G8+G9</f>
        <v>0</v>
      </c>
      <c r="H7" s="111"/>
      <c r="I7" s="101">
        <f>+E7-G7</f>
        <v>0</v>
      </c>
      <c r="J7" s="87"/>
      <c r="K7" s="372">
        <v>23</v>
      </c>
      <c r="L7" s="370" t="s">
        <v>266</v>
      </c>
      <c r="M7" s="371"/>
      <c r="N7" s="146">
        <f>+N8</f>
        <v>1511829781.0999999</v>
      </c>
      <c r="O7" s="147"/>
      <c r="P7" s="146">
        <f>+P8</f>
        <v>1511829781.0999999</v>
      </c>
      <c r="Q7" s="364"/>
      <c r="R7" s="373"/>
      <c r="S7" s="35"/>
    </row>
    <row r="8" spans="2:22" ht="11.1" customHeight="1" x14ac:dyDescent="0.25">
      <c r="B8" s="70">
        <v>1110</v>
      </c>
      <c r="C8" s="356" t="s">
        <v>302</v>
      </c>
      <c r="D8" s="371" t="s">
        <v>265</v>
      </c>
      <c r="E8" s="83">
        <f>IFERROR(VLOOKUP(B8,SYMJUN2026!$A$9:$F$563, 7,0),0)</f>
        <v>0</v>
      </c>
      <c r="F8" s="84"/>
      <c r="G8" s="83">
        <f>IFERROR(VLOOKUP(B8,SYMMAR2026!$1:$1048576, 7,0),0)</f>
        <v>0</v>
      </c>
      <c r="H8" s="85"/>
      <c r="I8" s="85">
        <f>+E8-G8</f>
        <v>0</v>
      </c>
      <c r="J8" s="87"/>
      <c r="K8" s="374">
        <v>2314</v>
      </c>
      <c r="L8" s="356" t="s">
        <v>301</v>
      </c>
      <c r="M8" s="371" t="s">
        <v>267</v>
      </c>
      <c r="N8" s="83">
        <v>1511829781.0999999</v>
      </c>
      <c r="O8" s="147"/>
      <c r="P8" s="83">
        <v>1511829781.0999999</v>
      </c>
      <c r="Q8" s="13"/>
      <c r="R8" s="3">
        <f t="shared" ref="R8:R12" si="0">+N10-P10</f>
        <v>0</v>
      </c>
      <c r="S8" s="35"/>
      <c r="T8" s="281"/>
    </row>
    <row r="9" spans="2:22" ht="11.1" customHeight="1" x14ac:dyDescent="0.25">
      <c r="B9" s="70"/>
      <c r="C9" s="356"/>
      <c r="D9" s="371"/>
      <c r="E9" s="83"/>
      <c r="F9" s="84"/>
      <c r="G9" s="83"/>
      <c r="H9" s="85"/>
      <c r="I9" s="86">
        <f>+E9-G9</f>
        <v>0</v>
      </c>
      <c r="J9" s="87"/>
      <c r="K9" s="356"/>
      <c r="L9" s="356"/>
      <c r="M9" s="357"/>
      <c r="N9" s="73"/>
      <c r="O9" s="356"/>
      <c r="P9" s="73"/>
      <c r="Q9" s="10"/>
      <c r="R9" s="2">
        <f t="shared" si="0"/>
        <v>0</v>
      </c>
      <c r="S9" s="35"/>
    </row>
    <row r="10" spans="2:22" ht="11.1" customHeight="1" x14ac:dyDescent="0.25">
      <c r="B10" s="70"/>
      <c r="C10" s="370"/>
      <c r="D10" s="375"/>
      <c r="E10" s="92"/>
      <c r="F10" s="84"/>
      <c r="G10" s="92"/>
      <c r="H10" s="85"/>
      <c r="I10" s="85"/>
      <c r="J10" s="87"/>
      <c r="K10" s="372">
        <v>24</v>
      </c>
      <c r="L10" s="370" t="s">
        <v>303</v>
      </c>
      <c r="M10" s="371"/>
      <c r="N10" s="146">
        <f>SUM(N11:N17)</f>
        <v>0</v>
      </c>
      <c r="O10" s="147"/>
      <c r="P10" s="146">
        <f>SUM(P11:P17)</f>
        <v>0</v>
      </c>
      <c r="Q10" s="10"/>
      <c r="R10" s="2">
        <f t="shared" si="0"/>
        <v>0</v>
      </c>
      <c r="S10" s="35"/>
    </row>
    <row r="11" spans="2:22" ht="11.1" customHeight="1" x14ac:dyDescent="0.25">
      <c r="B11" s="145">
        <v>13</v>
      </c>
      <c r="C11" s="370" t="s">
        <v>268</v>
      </c>
      <c r="D11" s="371"/>
      <c r="E11" s="146">
        <f>+E12+E13+E14</f>
        <v>0</v>
      </c>
      <c r="F11" s="84"/>
      <c r="G11" s="146">
        <f>+G12+G13+G14</f>
        <v>0</v>
      </c>
      <c r="H11" s="111"/>
      <c r="I11" s="79">
        <f>+E11-G11</f>
        <v>0</v>
      </c>
      <c r="J11" s="87"/>
      <c r="K11" s="374">
        <v>2401</v>
      </c>
      <c r="L11" s="356" t="s">
        <v>304</v>
      </c>
      <c r="M11" s="371" t="s">
        <v>273</v>
      </c>
      <c r="N11" s="83">
        <f>IFERROR(VLOOKUP(K11,SYMJUN2026!$A$9:$F$563, 7,0),0)</f>
        <v>0</v>
      </c>
      <c r="O11" s="147"/>
      <c r="P11" s="83">
        <f>IFERROR(VLOOKUP(K11,SYMMAR2026!$1:$1048576, 7,0),0)</f>
        <v>0</v>
      </c>
      <c r="Q11" s="10"/>
      <c r="R11" s="9">
        <f t="shared" si="0"/>
        <v>0</v>
      </c>
      <c r="S11" s="35"/>
      <c r="T11" s="281"/>
      <c r="U11" s="346"/>
    </row>
    <row r="12" spans="2:22" ht="11.1" customHeight="1" x14ac:dyDescent="0.25">
      <c r="B12" s="70">
        <v>1384</v>
      </c>
      <c r="C12" s="356" t="s">
        <v>305</v>
      </c>
      <c r="D12" s="371" t="s">
        <v>269</v>
      </c>
      <c r="E12" s="83">
        <f>IFERROR(VLOOKUP(B12,SYMJUN2026!$A$9:$F$563, 7,0),0)</f>
        <v>0</v>
      </c>
      <c r="F12" s="84"/>
      <c r="G12" s="83">
        <f>IFERROR(VLOOKUP(B12,SYMMAR2026!$1:$1048576, 7,0),0)</f>
        <v>0</v>
      </c>
      <c r="H12" s="85"/>
      <c r="I12" s="85" t="e">
        <f>+#REF!-#REF!</f>
        <v>#REF!</v>
      </c>
      <c r="J12" s="87"/>
      <c r="K12" s="374">
        <v>2407</v>
      </c>
      <c r="L12" s="356" t="s">
        <v>306</v>
      </c>
      <c r="M12" s="371" t="s">
        <v>273</v>
      </c>
      <c r="N12" s="83">
        <f>IFERROR(VLOOKUP(K12,SYMJUN2026!$A$9:$F$563, 7,0),0)</f>
        <v>0</v>
      </c>
      <c r="O12" s="147"/>
      <c r="P12" s="83">
        <f>IFERROR(VLOOKUP(K12,SYMMAR2026!$1:$1048576, 7,0),0)</f>
        <v>0</v>
      </c>
      <c r="Q12" s="10"/>
      <c r="R12" s="9">
        <f t="shared" si="0"/>
        <v>0</v>
      </c>
      <c r="S12" s="35"/>
      <c r="T12" s="281"/>
      <c r="U12" s="346"/>
    </row>
    <row r="13" spans="2:22" ht="11.1" customHeight="1" x14ac:dyDescent="0.25">
      <c r="B13" s="70">
        <v>1385</v>
      </c>
      <c r="C13" s="356" t="s">
        <v>390</v>
      </c>
      <c r="D13" s="371" t="s">
        <v>269</v>
      </c>
      <c r="E13" s="83">
        <f>IFERROR(VLOOKUP(B13,SYMJUN2026!$A$9:$F$563, 7,0),0)</f>
        <v>0</v>
      </c>
      <c r="F13" s="356"/>
      <c r="G13" s="83">
        <f>IFERROR(VLOOKUP(B13,SYMMAR2026!$1:$1048576, 7,0),0)</f>
        <v>0</v>
      </c>
      <c r="H13" s="85"/>
      <c r="I13" s="85">
        <f>+E20-G20</f>
        <v>0</v>
      </c>
      <c r="J13" s="87"/>
      <c r="K13" s="374">
        <v>2424</v>
      </c>
      <c r="L13" s="356" t="s">
        <v>307</v>
      </c>
      <c r="M13" s="371" t="s">
        <v>273</v>
      </c>
      <c r="N13" s="83">
        <f>IFERROR(VLOOKUP(K13,SYMJUN2026!$A$9:$F$563, 7,0),0)</f>
        <v>0</v>
      </c>
      <c r="O13" s="147"/>
      <c r="P13" s="83">
        <f>IFERROR(VLOOKUP(K13,SYMMAR2026!$1:$1048576, 7,0),0)</f>
        <v>0</v>
      </c>
      <c r="Q13" s="10"/>
      <c r="R13" s="2" t="e">
        <f>+#REF!-P16</f>
        <v>#REF!</v>
      </c>
      <c r="S13" s="35"/>
      <c r="T13" s="281"/>
      <c r="U13" s="346"/>
    </row>
    <row r="14" spans="2:22" ht="11.1" customHeight="1" x14ac:dyDescent="0.25">
      <c r="B14" s="70">
        <v>1386</v>
      </c>
      <c r="C14" s="356" t="s">
        <v>393</v>
      </c>
      <c r="D14" s="371" t="s">
        <v>269</v>
      </c>
      <c r="E14" s="83">
        <f>IFERROR(VLOOKUP(B14,SYMJUN2026!$A$9:$F$563, 7,0),0)</f>
        <v>0</v>
      </c>
      <c r="F14" s="149"/>
      <c r="G14" s="83">
        <f>IFERROR(VLOOKUP(B14,SYMMAR2026!$1:$1048576, 7,0),0)</f>
        <v>0</v>
      </c>
      <c r="H14" s="85"/>
      <c r="I14" s="86">
        <f>+E12-G12</f>
        <v>0</v>
      </c>
      <c r="J14" s="87"/>
      <c r="K14" s="374">
        <v>2436</v>
      </c>
      <c r="L14" s="356" t="s">
        <v>308</v>
      </c>
      <c r="M14" s="371" t="s">
        <v>273</v>
      </c>
      <c r="N14" s="83">
        <f>IFERROR(VLOOKUP(K14,SYMJUN2026!$A$9:$F$563, 7,0),0)</f>
        <v>0</v>
      </c>
      <c r="O14" s="147"/>
      <c r="P14" s="83">
        <f>IFERROR(VLOOKUP(K14,SYMMAR2026!$1:$1048576, 7,0),0)</f>
        <v>0</v>
      </c>
      <c r="Q14" s="10"/>
      <c r="R14" s="9" t="e">
        <f>+#REF!-P17</f>
        <v>#REF!</v>
      </c>
      <c r="S14" s="35"/>
      <c r="T14" s="281"/>
      <c r="U14" s="346"/>
    </row>
    <row r="15" spans="2:22" ht="11.1" customHeight="1" x14ac:dyDescent="0.25">
      <c r="B15" s="70"/>
      <c r="C15" s="356"/>
      <c r="D15" s="357"/>
      <c r="E15" s="68"/>
      <c r="F15" s="356"/>
      <c r="G15" s="71"/>
      <c r="H15" s="85"/>
      <c r="I15" s="85">
        <f>+E16-G16</f>
        <v>0</v>
      </c>
      <c r="J15" s="87"/>
      <c r="K15" s="356">
        <v>2445</v>
      </c>
      <c r="L15" s="356" t="s">
        <v>380</v>
      </c>
      <c r="M15" s="371" t="s">
        <v>273</v>
      </c>
      <c r="N15" s="83">
        <f>IFERROR(VLOOKUP(K15,SYMJUN2026!$A$9:$F$563, 7,0),0)</f>
        <v>0</v>
      </c>
      <c r="O15" s="147"/>
      <c r="P15" s="83">
        <f>IFERROR(VLOOKUP(K15,SYMMAR2026!$1:$1048576, 7,0),0)</f>
        <v>0</v>
      </c>
      <c r="Q15" s="364"/>
      <c r="R15" s="364"/>
      <c r="S15" s="35"/>
      <c r="T15" s="281"/>
      <c r="U15" s="346"/>
    </row>
    <row r="16" spans="2:22" ht="11.1" customHeight="1" x14ac:dyDescent="0.25">
      <c r="B16" s="145"/>
      <c r="C16" s="370"/>
      <c r="D16" s="371"/>
      <c r="E16" s="146"/>
      <c r="F16" s="84"/>
      <c r="G16" s="146"/>
      <c r="H16" s="85"/>
      <c r="I16" s="85"/>
      <c r="J16" s="87"/>
      <c r="K16" s="374">
        <v>2460</v>
      </c>
      <c r="L16" s="356" t="s">
        <v>309</v>
      </c>
      <c r="M16" s="371" t="s">
        <v>273</v>
      </c>
      <c r="N16" s="83">
        <f>IFERROR(VLOOKUP(K16,SYMJUN2026!$A$9:$F$563, 7,0),0)</f>
        <v>0</v>
      </c>
      <c r="O16" s="147"/>
      <c r="P16" s="83">
        <f>IFERROR(VLOOKUP(K16,SYMMAR2026!$1:$1048576, 7,0),0)</f>
        <v>0</v>
      </c>
      <c r="Q16" s="10"/>
      <c r="R16" s="10"/>
      <c r="S16" s="35"/>
      <c r="T16" s="281"/>
      <c r="U16" s="343"/>
    </row>
    <row r="17" spans="2:22" ht="11.1" customHeight="1" x14ac:dyDescent="0.25">
      <c r="B17" s="145">
        <v>19</v>
      </c>
      <c r="C17" s="370" t="s">
        <v>184</v>
      </c>
      <c r="D17" s="371"/>
      <c r="E17" s="146">
        <f>SUM(E18:E20)</f>
        <v>0</v>
      </c>
      <c r="F17" s="84"/>
      <c r="G17" s="146">
        <f>SUM(G18:G20)</f>
        <v>0</v>
      </c>
      <c r="H17" s="111"/>
      <c r="I17" s="111" t="e">
        <f>+#REF!-#REF!</f>
        <v>#REF!</v>
      </c>
      <c r="J17" s="87"/>
      <c r="K17" s="356">
        <v>2490</v>
      </c>
      <c r="L17" s="356" t="s">
        <v>149</v>
      </c>
      <c r="M17" s="371" t="s">
        <v>273</v>
      </c>
      <c r="N17" s="83">
        <f>IFERROR(VLOOKUP(K17,SYMJUN2026!$A$9:$F$563, 7,0),0)</f>
        <v>0</v>
      </c>
      <c r="O17" s="147"/>
      <c r="P17" s="83">
        <f>IFERROR(VLOOKUP(K17,SYMMAR2026!$1:$1048576, 7,0),0)</f>
        <v>0</v>
      </c>
      <c r="Q17" s="13"/>
      <c r="R17" s="3">
        <f>+N20-P20</f>
        <v>0</v>
      </c>
      <c r="S17" s="35"/>
      <c r="T17" s="281"/>
      <c r="U17" s="343"/>
    </row>
    <row r="18" spans="2:22" ht="11.1" customHeight="1" x14ac:dyDescent="0.25">
      <c r="B18" s="70">
        <v>1906</v>
      </c>
      <c r="C18" s="356" t="s">
        <v>411</v>
      </c>
      <c r="D18" s="371" t="s">
        <v>438</v>
      </c>
      <c r="E18" s="83">
        <f>IFERROR(VLOOKUP(B18,SYMJUN2026!$A$9:$F$563, 7,0),0)</f>
        <v>0</v>
      </c>
      <c r="F18" s="356"/>
      <c r="G18" s="83">
        <f>IFERROR(VLOOKUP(B18,SYMMAR2026!$1:$1048576, 7,0),0)</f>
        <v>0</v>
      </c>
      <c r="H18" s="111"/>
      <c r="I18" s="111"/>
      <c r="J18" s="87"/>
      <c r="K18" s="356"/>
      <c r="L18" s="356"/>
      <c r="M18" s="357"/>
      <c r="N18" s="83"/>
      <c r="O18" s="147"/>
      <c r="P18" s="83"/>
      <c r="Q18" s="13"/>
      <c r="R18" s="3"/>
      <c r="S18" s="35"/>
      <c r="U18" s="346"/>
    </row>
    <row r="19" spans="2:22" ht="11.1" customHeight="1" x14ac:dyDescent="0.25">
      <c r="B19" s="70">
        <v>1908</v>
      </c>
      <c r="C19" s="356" t="s">
        <v>414</v>
      </c>
      <c r="D19" s="371" t="s">
        <v>438</v>
      </c>
      <c r="E19" s="83">
        <f>IFERROR(VLOOKUP(B19,SYMJUN2026!$A$9:$F$563, 7,0),0)</f>
        <v>0</v>
      </c>
      <c r="F19" s="356"/>
      <c r="G19" s="83">
        <f>IFERROR(VLOOKUP(B19,SYMMAR2026!$1:$1048576, 7,0),0)</f>
        <v>0</v>
      </c>
      <c r="H19" s="111"/>
      <c r="I19" s="111"/>
      <c r="J19" s="87"/>
      <c r="K19" s="356"/>
      <c r="L19" s="376"/>
      <c r="M19" s="357"/>
      <c r="N19" s="83"/>
      <c r="O19" s="147"/>
      <c r="P19" s="83"/>
      <c r="Q19" s="13"/>
      <c r="R19" s="3"/>
      <c r="S19" s="35"/>
      <c r="U19" s="346"/>
    </row>
    <row r="20" spans="2:22" ht="11.1" customHeight="1" x14ac:dyDescent="0.25">
      <c r="B20" s="70">
        <v>1909</v>
      </c>
      <c r="C20" s="356" t="s">
        <v>457</v>
      </c>
      <c r="D20" s="371" t="s">
        <v>438</v>
      </c>
      <c r="E20" s="83">
        <f>IFERROR(VLOOKUP(B20,SYMJUN2026!$A$9:$F$563, 7,0),0)</f>
        <v>0</v>
      </c>
      <c r="F20" s="356"/>
      <c r="G20" s="83">
        <f>IFERROR(VLOOKUP(B20,SYMMAR2026!$1:$1048576, 7,0),0)</f>
        <v>0</v>
      </c>
      <c r="H20" s="111"/>
      <c r="I20" s="111" t="e">
        <f>+#REF!-#REF!</f>
        <v>#REF!</v>
      </c>
      <c r="J20" s="87"/>
      <c r="K20" s="372">
        <v>25</v>
      </c>
      <c r="L20" s="370" t="s">
        <v>272</v>
      </c>
      <c r="M20" s="371"/>
      <c r="N20" s="146">
        <f>+N21+N22</f>
        <v>572696365</v>
      </c>
      <c r="O20" s="147"/>
      <c r="P20" s="146">
        <f>+P21+P22</f>
        <v>572696365</v>
      </c>
      <c r="Q20" s="13"/>
      <c r="R20" s="3">
        <f>+N21-P21</f>
        <v>0</v>
      </c>
      <c r="S20" s="35"/>
      <c r="U20" s="346"/>
    </row>
    <row r="21" spans="2:22" ht="11.1" customHeight="1" x14ac:dyDescent="0.25">
      <c r="B21" s="70"/>
      <c r="C21" s="356"/>
      <c r="D21" s="371"/>
      <c r="E21" s="83"/>
      <c r="F21" s="356"/>
      <c r="G21" s="148"/>
      <c r="H21" s="85"/>
      <c r="I21" s="85"/>
      <c r="J21" s="87"/>
      <c r="K21" s="356">
        <v>2511</v>
      </c>
      <c r="L21" s="356" t="s">
        <v>312</v>
      </c>
      <c r="M21" s="371" t="s">
        <v>277</v>
      </c>
      <c r="N21" s="83">
        <f>IFERROR(VLOOKUP(K21,SYMJUN2026!$A$9:$F$563, 7,0),0)</f>
        <v>0</v>
      </c>
      <c r="O21" s="356"/>
      <c r="P21" s="83">
        <f>IFERROR(VLOOKUP(K21,SYMMAR2026!$1:$1048576, 7,0),0)</f>
        <v>0</v>
      </c>
      <c r="Q21" s="10"/>
      <c r="R21" s="2" t="e">
        <f>+#REF!-#REF!</f>
        <v>#REF!</v>
      </c>
      <c r="S21" s="35"/>
      <c r="U21" s="346"/>
    </row>
    <row r="22" spans="2:22" ht="11.1" customHeight="1" x14ac:dyDescent="0.25">
      <c r="B22" s="70"/>
      <c r="C22" s="356"/>
      <c r="D22" s="357"/>
      <c r="E22" s="92"/>
      <c r="F22" s="84"/>
      <c r="G22" s="92"/>
      <c r="H22" s="377"/>
      <c r="I22" s="377"/>
      <c r="J22" s="362"/>
      <c r="K22" s="356">
        <v>2512</v>
      </c>
      <c r="L22" s="356" t="s">
        <v>314</v>
      </c>
      <c r="M22" s="371" t="s">
        <v>277</v>
      </c>
      <c r="N22" s="83">
        <v>572696365</v>
      </c>
      <c r="O22" s="356"/>
      <c r="P22" s="83">
        <v>572696365</v>
      </c>
      <c r="Q22" s="364"/>
      <c r="R22" s="373"/>
      <c r="S22" s="35"/>
      <c r="T22" s="281"/>
      <c r="U22" s="347"/>
      <c r="V22" s="348"/>
    </row>
    <row r="23" spans="2:22" ht="11.1" customHeight="1" x14ac:dyDescent="0.25">
      <c r="B23" s="70"/>
      <c r="C23" s="356"/>
      <c r="D23" s="357"/>
      <c r="E23" s="68"/>
      <c r="F23" s="376"/>
      <c r="G23" s="71"/>
      <c r="H23" s="367"/>
      <c r="I23" s="93">
        <f>+E27-G27</f>
        <v>-213668666922.01999</v>
      </c>
      <c r="J23" s="368"/>
      <c r="K23" s="356"/>
      <c r="L23" s="356"/>
      <c r="M23" s="371"/>
      <c r="N23" s="83"/>
      <c r="O23" s="356"/>
      <c r="P23" s="83"/>
      <c r="Q23" s="10"/>
      <c r="R23" s="2"/>
      <c r="S23" s="38"/>
      <c r="T23" s="281"/>
      <c r="U23" s="347"/>
      <c r="V23" s="348"/>
    </row>
    <row r="24" spans="2:22" ht="11.1" customHeight="1" x14ac:dyDescent="0.25">
      <c r="B24" s="70"/>
      <c r="C24" s="356"/>
      <c r="D24" s="371"/>
      <c r="E24" s="83"/>
      <c r="F24" s="366"/>
      <c r="G24" s="68"/>
      <c r="H24" s="111"/>
      <c r="I24" s="111"/>
      <c r="J24" s="87"/>
      <c r="K24" s="378">
        <v>27</v>
      </c>
      <c r="L24" s="378" t="s">
        <v>276</v>
      </c>
      <c r="M24" s="379"/>
      <c r="N24" s="320">
        <f>+N25</f>
        <v>0</v>
      </c>
      <c r="O24" s="378"/>
      <c r="P24" s="320">
        <f>+P25</f>
        <v>0</v>
      </c>
      <c r="Q24" s="380"/>
      <c r="R24" s="381"/>
      <c r="S24" s="38"/>
      <c r="U24" s="347"/>
      <c r="V24" s="348"/>
    </row>
    <row r="25" spans="2:22" ht="11.1" customHeight="1" x14ac:dyDescent="0.25">
      <c r="B25" s="70"/>
      <c r="C25" s="356"/>
      <c r="D25" s="371"/>
      <c r="E25" s="83"/>
      <c r="F25" s="366"/>
      <c r="G25" s="68"/>
      <c r="H25" s="111"/>
      <c r="I25" s="111"/>
      <c r="J25" s="87"/>
      <c r="K25" s="354">
        <v>2701</v>
      </c>
      <c r="L25" s="354" t="s">
        <v>318</v>
      </c>
      <c r="M25" s="382" t="s">
        <v>461</v>
      </c>
      <c r="N25" s="83">
        <v>0</v>
      </c>
      <c r="O25" s="354"/>
      <c r="P25" s="83">
        <v>0</v>
      </c>
      <c r="Q25" s="380"/>
      <c r="R25" s="381"/>
      <c r="S25" s="38"/>
      <c r="U25" s="343"/>
      <c r="V25" s="348"/>
    </row>
    <row r="26" spans="2:22" ht="11.1" customHeight="1" x14ac:dyDescent="0.25">
      <c r="B26" s="70"/>
      <c r="C26" s="356"/>
      <c r="D26" s="371"/>
      <c r="E26" s="92"/>
      <c r="F26" s="366"/>
      <c r="G26" s="68"/>
      <c r="H26" s="111"/>
      <c r="I26" s="111"/>
      <c r="J26" s="87"/>
      <c r="K26" s="356"/>
      <c r="L26" s="356"/>
      <c r="M26" s="357"/>
      <c r="N26" s="73"/>
      <c r="O26" s="356"/>
      <c r="P26" s="73"/>
      <c r="Q26" s="369"/>
      <c r="R26" s="381"/>
      <c r="S26" s="38"/>
      <c r="U26" s="343"/>
      <c r="V26" s="348"/>
    </row>
    <row r="27" spans="2:22" ht="11.1" customHeight="1" x14ac:dyDescent="0.25">
      <c r="B27" s="70"/>
      <c r="C27" s="370" t="s">
        <v>313</v>
      </c>
      <c r="D27" s="357"/>
      <c r="E27" s="76">
        <f>+E28+E46</f>
        <v>0</v>
      </c>
      <c r="F27" s="366"/>
      <c r="G27" s="76">
        <f>+G28+G46</f>
        <v>213668666922.01999</v>
      </c>
      <c r="H27" s="111"/>
      <c r="I27" s="111"/>
      <c r="J27" s="87"/>
      <c r="K27" s="356"/>
      <c r="L27" s="365" t="s">
        <v>274</v>
      </c>
      <c r="M27" s="360"/>
      <c r="N27" s="81">
        <f>+N28+N32+N30</f>
        <v>52800304883.93</v>
      </c>
      <c r="O27" s="366"/>
      <c r="P27" s="81">
        <f>+P28+P32+P30</f>
        <v>20124986182.259998</v>
      </c>
      <c r="Q27" s="369"/>
      <c r="R27" s="381"/>
      <c r="S27" s="38"/>
      <c r="T27" s="319"/>
    </row>
    <row r="28" spans="2:22" ht="11.1" customHeight="1" x14ac:dyDescent="0.25">
      <c r="B28" s="145">
        <v>16</v>
      </c>
      <c r="C28" s="370" t="s">
        <v>278</v>
      </c>
      <c r="D28" s="371"/>
      <c r="E28" s="146">
        <f>SUM(E29:E43)</f>
        <v>0</v>
      </c>
      <c r="F28" s="84"/>
      <c r="G28" s="146">
        <f>SUM(G29:G43)</f>
        <v>213668666922.01999</v>
      </c>
      <c r="H28" s="85"/>
      <c r="I28" s="85">
        <f>+E29-G29</f>
        <v>-25990211992</v>
      </c>
      <c r="J28" s="87"/>
      <c r="K28" s="372">
        <v>23</v>
      </c>
      <c r="L28" s="370" t="s">
        <v>266</v>
      </c>
      <c r="M28" s="371"/>
      <c r="N28" s="146">
        <f>+N29</f>
        <v>5122074790.8999996</v>
      </c>
      <c r="O28" s="147"/>
      <c r="P28" s="146">
        <f>+P29</f>
        <v>5122074790.8999996</v>
      </c>
      <c r="Q28" s="13"/>
      <c r="R28" s="3">
        <f>+N32-P32</f>
        <v>32675318701.670002</v>
      </c>
      <c r="S28" s="35"/>
    </row>
    <row r="29" spans="2:22" ht="11.1" customHeight="1" x14ac:dyDescent="0.25">
      <c r="B29" s="70">
        <v>1605</v>
      </c>
      <c r="C29" s="356" t="s">
        <v>315</v>
      </c>
      <c r="D29" s="371" t="s">
        <v>433</v>
      </c>
      <c r="E29" s="83">
        <f>IFERROR(VLOOKUP(B29,SYMJUN2026!$A$9:$F$563, 7,0),0)</f>
        <v>0</v>
      </c>
      <c r="F29" s="84"/>
      <c r="G29" s="83">
        <v>25990211992</v>
      </c>
      <c r="H29" s="85"/>
      <c r="I29" s="85">
        <f>+E30-G30</f>
        <v>-49997850</v>
      </c>
      <c r="J29" s="87"/>
      <c r="K29" s="374">
        <v>2314</v>
      </c>
      <c r="L29" s="356" t="s">
        <v>301</v>
      </c>
      <c r="M29" s="371" t="s">
        <v>267</v>
      </c>
      <c r="N29" s="83">
        <v>5122074790.8999996</v>
      </c>
      <c r="O29" s="147"/>
      <c r="P29" s="83">
        <v>5122074790.8999996</v>
      </c>
      <c r="Q29" s="10"/>
      <c r="R29" s="9">
        <f>+N33-P33</f>
        <v>32675318701.670002</v>
      </c>
      <c r="S29" s="35"/>
      <c r="T29" s="281"/>
    </row>
    <row r="30" spans="2:22" ht="11.1" customHeight="1" x14ac:dyDescent="0.25">
      <c r="B30" s="70">
        <v>1635</v>
      </c>
      <c r="C30" s="356" t="s">
        <v>316</v>
      </c>
      <c r="D30" s="371" t="s">
        <v>433</v>
      </c>
      <c r="E30" s="83">
        <f>IFERROR(VLOOKUP(B30,SYMJUN2026!$A$9:$F$563, 7,0),0)</f>
        <v>0</v>
      </c>
      <c r="F30" s="84"/>
      <c r="G30" s="83">
        <v>49997850</v>
      </c>
      <c r="H30" s="85"/>
      <c r="I30" s="87">
        <f>+E31-G31</f>
        <v>-5120746567.0299997</v>
      </c>
      <c r="J30" s="87"/>
      <c r="K30" s="372">
        <v>25</v>
      </c>
      <c r="L30" s="370" t="s">
        <v>272</v>
      </c>
      <c r="M30" s="371"/>
      <c r="N30" s="146">
        <f>+N31</f>
        <v>1815159949.1300001</v>
      </c>
      <c r="O30" s="376"/>
      <c r="P30" s="146">
        <f>+P31</f>
        <v>1815159949.1300001</v>
      </c>
      <c r="Q30" s="10"/>
      <c r="R30" s="2">
        <f>+N36-P36</f>
        <v>0</v>
      </c>
      <c r="S30" s="35"/>
    </row>
    <row r="31" spans="2:22" ht="11.1" customHeight="1" x14ac:dyDescent="0.25">
      <c r="B31" s="70">
        <v>1637</v>
      </c>
      <c r="C31" s="356" t="s">
        <v>317</v>
      </c>
      <c r="D31" s="371" t="s">
        <v>433</v>
      </c>
      <c r="E31" s="83">
        <f>IFERROR(VLOOKUP(B31,SYMJUN2026!$A$9:$F$563, 7,0),0)</f>
        <v>0</v>
      </c>
      <c r="F31" s="84"/>
      <c r="G31" s="83">
        <v>5120746567.0299997</v>
      </c>
      <c r="H31" s="85"/>
      <c r="I31" s="85">
        <v>0</v>
      </c>
      <c r="J31" s="87"/>
      <c r="K31" s="374">
        <v>2512</v>
      </c>
      <c r="L31" s="356" t="s">
        <v>314</v>
      </c>
      <c r="M31" s="371" t="s">
        <v>277</v>
      </c>
      <c r="N31" s="83">
        <v>1815159949.1300001</v>
      </c>
      <c r="O31" s="147"/>
      <c r="P31" s="83">
        <v>1815159949.1300001</v>
      </c>
      <c r="Q31" s="10"/>
      <c r="R31" s="2"/>
      <c r="S31" s="35"/>
    </row>
    <row r="32" spans="2:22" ht="11.1" customHeight="1" thickBot="1" x14ac:dyDescent="0.3">
      <c r="B32" s="70">
        <v>1640</v>
      </c>
      <c r="C32" s="356" t="s">
        <v>70</v>
      </c>
      <c r="D32" s="371" t="s">
        <v>433</v>
      </c>
      <c r="E32" s="83">
        <f>IFERROR(VLOOKUP(B32,SYMJUN2026!$A$9:$F$563, 7,0),0)</f>
        <v>0</v>
      </c>
      <c r="F32" s="84"/>
      <c r="G32" s="83">
        <v>131931229691</v>
      </c>
      <c r="H32" s="85"/>
      <c r="I32" s="85">
        <f t="shared" ref="I32:I41" si="1">+E33-G33</f>
        <v>-1608149466.1800001</v>
      </c>
      <c r="J32" s="87"/>
      <c r="K32" s="372">
        <v>27</v>
      </c>
      <c r="L32" s="370" t="s">
        <v>276</v>
      </c>
      <c r="M32" s="371"/>
      <c r="N32" s="146">
        <f>SUM(N33:N36)</f>
        <v>45863070143.900002</v>
      </c>
      <c r="O32" s="147"/>
      <c r="P32" s="146">
        <f>SUM(P33:P36)</f>
        <v>13187751442.23</v>
      </c>
      <c r="Q32" s="369"/>
      <c r="R32" s="12">
        <f>+N37-P37</f>
        <v>32675318701.670002</v>
      </c>
      <c r="S32" s="35"/>
    </row>
    <row r="33" spans="2:21" ht="11.1" customHeight="1" thickTop="1" x14ac:dyDescent="0.25">
      <c r="B33" s="70">
        <v>1645</v>
      </c>
      <c r="C33" s="356" t="s">
        <v>319</v>
      </c>
      <c r="D33" s="371" t="s">
        <v>433</v>
      </c>
      <c r="E33" s="83">
        <f>IFERROR(VLOOKUP(B33,SYMJUN2026!$A$9:$F$563, 7,0),0)</f>
        <v>0</v>
      </c>
      <c r="F33" s="84"/>
      <c r="G33" s="83">
        <v>1608149466.1800001</v>
      </c>
      <c r="H33" s="85"/>
      <c r="I33" s="87">
        <f t="shared" si="1"/>
        <v>-12851075.300000001</v>
      </c>
      <c r="J33" s="87"/>
      <c r="K33" s="374">
        <v>2701</v>
      </c>
      <c r="L33" s="356" t="s">
        <v>318</v>
      </c>
      <c r="M33" s="371" t="s">
        <v>461</v>
      </c>
      <c r="N33" s="83">
        <v>45863070143.900002</v>
      </c>
      <c r="O33" s="147"/>
      <c r="P33" s="83">
        <v>13187751442.23</v>
      </c>
      <c r="Q33" s="10"/>
      <c r="R33" s="2"/>
      <c r="S33" s="35"/>
    </row>
    <row r="34" spans="2:21" ht="11.1" customHeight="1" x14ac:dyDescent="0.25">
      <c r="B34" s="70">
        <v>1650</v>
      </c>
      <c r="C34" s="356" t="s">
        <v>320</v>
      </c>
      <c r="D34" s="371" t="s">
        <v>433</v>
      </c>
      <c r="E34" s="83">
        <f>IFERROR(VLOOKUP(B34,SYMJUN2026!$A$9:$F$563, 7,0),0)</f>
        <v>0</v>
      </c>
      <c r="F34" s="84"/>
      <c r="G34" s="83">
        <v>12851075.300000001</v>
      </c>
      <c r="H34" s="85"/>
      <c r="I34" s="87">
        <f t="shared" si="1"/>
        <v>-38041530272.940002</v>
      </c>
      <c r="J34" s="87"/>
      <c r="K34" s="356"/>
      <c r="L34" s="356"/>
      <c r="M34" s="364"/>
      <c r="N34" s="73"/>
      <c r="O34" s="356"/>
      <c r="P34" s="73"/>
      <c r="Q34" s="10"/>
      <c r="R34" s="2"/>
      <c r="S34" s="35"/>
    </row>
    <row r="35" spans="2:21" ht="11.1" customHeight="1" x14ac:dyDescent="0.25">
      <c r="B35" s="70">
        <v>1655</v>
      </c>
      <c r="C35" s="356" t="s">
        <v>321</v>
      </c>
      <c r="D35" s="371" t="s">
        <v>433</v>
      </c>
      <c r="E35" s="83">
        <f>IFERROR(VLOOKUP(B35,SYMJUN2026!$A$9:$F$563, 7,0),0)</f>
        <v>0</v>
      </c>
      <c r="F35" s="84"/>
      <c r="G35" s="83">
        <v>38041530272.940002</v>
      </c>
      <c r="H35" s="85"/>
      <c r="I35" s="87">
        <f t="shared" si="1"/>
        <v>-29056158.609999999</v>
      </c>
      <c r="J35" s="87"/>
      <c r="K35" s="356"/>
      <c r="L35" s="356"/>
      <c r="M35" s="364"/>
      <c r="N35" s="73"/>
      <c r="O35" s="356"/>
      <c r="P35" s="73"/>
      <c r="Q35" s="10"/>
      <c r="R35" s="2" t="e">
        <f>+#REF!-#REF!</f>
        <v>#REF!</v>
      </c>
      <c r="S35" s="35"/>
      <c r="U35" s="346"/>
    </row>
    <row r="36" spans="2:21" ht="11.1" customHeight="1" x14ac:dyDescent="0.25">
      <c r="B36" s="70">
        <v>1660</v>
      </c>
      <c r="C36" s="356" t="s">
        <v>322</v>
      </c>
      <c r="D36" s="371" t="s">
        <v>433</v>
      </c>
      <c r="E36" s="83">
        <f>IFERROR(VLOOKUP(B36,SYMJUN2026!$A$9:$F$563, 7,0),0)</f>
        <v>0</v>
      </c>
      <c r="F36" s="84"/>
      <c r="G36" s="83">
        <v>29056158.609999999</v>
      </c>
      <c r="H36" s="85"/>
      <c r="I36" s="87">
        <f t="shared" si="1"/>
        <v>-5339240319.8199997</v>
      </c>
      <c r="J36" s="87"/>
      <c r="K36" s="374"/>
      <c r="L36" s="356"/>
      <c r="M36" s="371"/>
      <c r="N36" s="83"/>
      <c r="O36" s="147"/>
      <c r="P36" s="83"/>
      <c r="Q36" s="10"/>
      <c r="R36" s="2">
        <f>+N42-P42</f>
        <v>-165535840817.74899</v>
      </c>
      <c r="S36" s="35"/>
    </row>
    <row r="37" spans="2:21" ht="11.1" customHeight="1" x14ac:dyDescent="0.25">
      <c r="B37" s="70">
        <v>1665</v>
      </c>
      <c r="C37" s="356" t="s">
        <v>323</v>
      </c>
      <c r="D37" s="371" t="s">
        <v>433</v>
      </c>
      <c r="E37" s="83">
        <f>IFERROR(VLOOKUP(B37,SYMJUN2026!$A$9:$F$563, 7,0),0)</f>
        <v>0</v>
      </c>
      <c r="F37" s="84"/>
      <c r="G37" s="83">
        <v>5339240319.8199997</v>
      </c>
      <c r="H37" s="85"/>
      <c r="I37" s="87">
        <f t="shared" si="1"/>
        <v>-30127104003.84</v>
      </c>
      <c r="J37" s="87"/>
      <c r="K37" s="372"/>
      <c r="L37" s="370" t="s">
        <v>280</v>
      </c>
      <c r="M37" s="371"/>
      <c r="N37" s="146">
        <f>+N6+N27</f>
        <v>54884831030.029999</v>
      </c>
      <c r="O37" s="147"/>
      <c r="P37" s="146">
        <f>+P6+P27</f>
        <v>22209512328.359997</v>
      </c>
      <c r="Q37" s="10"/>
      <c r="R37" s="2">
        <f>+N43-P43</f>
        <v>53788504787.151001</v>
      </c>
      <c r="S37" s="35"/>
    </row>
    <row r="38" spans="2:21" ht="11.1" customHeight="1" x14ac:dyDescent="0.25">
      <c r="B38" s="70">
        <v>1670</v>
      </c>
      <c r="C38" s="356" t="s">
        <v>324</v>
      </c>
      <c r="D38" s="371" t="s">
        <v>433</v>
      </c>
      <c r="E38" s="83">
        <f>IFERROR(VLOOKUP(B38,SYMJUN2026!$A$9:$F$563, 7,0),0)</f>
        <v>0</v>
      </c>
      <c r="F38" s="84"/>
      <c r="G38" s="83">
        <v>30127104003.84</v>
      </c>
      <c r="H38" s="85"/>
      <c r="I38" s="87">
        <f t="shared" si="1"/>
        <v>-1409812621.5</v>
      </c>
      <c r="J38" s="87"/>
      <c r="K38" s="372"/>
      <c r="L38" s="370"/>
      <c r="M38" s="371"/>
      <c r="N38" s="146"/>
      <c r="O38" s="147"/>
      <c r="P38" s="146"/>
      <c r="Q38" s="10"/>
      <c r="R38" s="2">
        <f>+N44-P44</f>
        <v>-230173022319.39999</v>
      </c>
      <c r="S38" s="35"/>
    </row>
    <row r="39" spans="2:21" ht="11.1" customHeight="1" x14ac:dyDescent="0.25">
      <c r="B39" s="70">
        <v>1675</v>
      </c>
      <c r="C39" s="356" t="s">
        <v>325</v>
      </c>
      <c r="D39" s="371" t="s">
        <v>433</v>
      </c>
      <c r="E39" s="83">
        <f>IFERROR(VLOOKUP(B39,SYMJUN2026!$A$9:$F$563, 7,0),0)</f>
        <v>0</v>
      </c>
      <c r="F39" s="84"/>
      <c r="G39" s="83">
        <v>1409812621.5</v>
      </c>
      <c r="H39" s="85"/>
      <c r="I39" s="87">
        <f t="shared" si="1"/>
        <v>-15535583.35</v>
      </c>
      <c r="J39" s="87"/>
      <c r="K39" s="356"/>
      <c r="L39" s="356"/>
      <c r="M39" s="357"/>
      <c r="N39" s="73"/>
      <c r="O39" s="356"/>
      <c r="P39" s="73"/>
      <c r="Q39" s="10"/>
      <c r="R39" s="2">
        <f>+N45-P45</f>
        <v>10848676714.5</v>
      </c>
      <c r="S39" s="35"/>
    </row>
    <row r="40" spans="2:21" ht="11.1" customHeight="1" x14ac:dyDescent="0.25">
      <c r="B40" s="70">
        <v>1680</v>
      </c>
      <c r="C40" s="383" t="s">
        <v>52</v>
      </c>
      <c r="D40" s="371" t="s">
        <v>433</v>
      </c>
      <c r="E40" s="83">
        <f>IFERROR(VLOOKUP(B40,SYMJUN2026!$A$9:$F$563, 7,0),0)</f>
        <v>0</v>
      </c>
      <c r="F40" s="84"/>
      <c r="G40" s="83">
        <v>15535583.35</v>
      </c>
      <c r="H40" s="85"/>
      <c r="I40" s="87">
        <f t="shared" si="1"/>
        <v>-76981559.640000001</v>
      </c>
      <c r="J40" s="87"/>
      <c r="K40" s="364"/>
      <c r="L40" s="370" t="s">
        <v>281</v>
      </c>
      <c r="M40" s="357"/>
      <c r="N40" s="32"/>
      <c r="O40" s="364"/>
      <c r="P40" s="32"/>
      <c r="Q40" s="10"/>
      <c r="R40" s="2" t="e">
        <f>+#REF!-#REF!</f>
        <v>#REF!</v>
      </c>
      <c r="S40" s="35"/>
    </row>
    <row r="41" spans="2:21" ht="11.1" customHeight="1" x14ac:dyDescent="0.25">
      <c r="B41" s="70">
        <v>1681</v>
      </c>
      <c r="C41" s="356" t="s">
        <v>72</v>
      </c>
      <c r="D41" s="371" t="s">
        <v>433</v>
      </c>
      <c r="E41" s="83">
        <f>IFERROR(VLOOKUP(B41,SYMJUN2026!$A$9:$F$563, 7,0),0)</f>
        <v>0</v>
      </c>
      <c r="F41" s="84"/>
      <c r="G41" s="83">
        <v>76981559.640000001</v>
      </c>
      <c r="H41" s="85"/>
      <c r="I41" s="87">
        <f t="shared" si="1"/>
        <v>25469227027.669998</v>
      </c>
      <c r="J41" s="87"/>
      <c r="K41" s="364"/>
      <c r="L41" s="364"/>
      <c r="M41" s="357"/>
      <c r="N41" s="32"/>
      <c r="O41" s="364"/>
      <c r="P41" s="32"/>
      <c r="Q41" s="10"/>
      <c r="R41" s="2"/>
      <c r="S41" s="35"/>
    </row>
    <row r="42" spans="2:21" ht="11.1" customHeight="1" x14ac:dyDescent="0.25">
      <c r="B42" s="70">
        <v>1685</v>
      </c>
      <c r="C42" s="384" t="s">
        <v>328</v>
      </c>
      <c r="D42" s="371" t="s">
        <v>433</v>
      </c>
      <c r="E42" s="83">
        <f>IFERROR(VLOOKUP(B42,SYMJUN2026!$A$9:$F$563, 7,0),0)</f>
        <v>0</v>
      </c>
      <c r="F42" s="149"/>
      <c r="G42" s="83">
        <v>-25469227027.669998</v>
      </c>
      <c r="H42" s="85"/>
      <c r="I42" s="87"/>
      <c r="J42" s="87"/>
      <c r="K42" s="372">
        <v>31</v>
      </c>
      <c r="L42" s="385" t="s">
        <v>282</v>
      </c>
      <c r="M42" s="371"/>
      <c r="N42" s="146">
        <f>SUM(N43:N45)</f>
        <v>0</v>
      </c>
      <c r="O42" s="147"/>
      <c r="P42" s="146">
        <f>SUM(P43:P45)</f>
        <v>165535840817.74899</v>
      </c>
      <c r="Q42" s="10"/>
      <c r="R42" s="2"/>
      <c r="S42" s="35"/>
    </row>
    <row r="43" spans="2:21" ht="11.1" customHeight="1" x14ac:dyDescent="0.25">
      <c r="B43" s="70">
        <v>1695</v>
      </c>
      <c r="C43" s="383" t="s">
        <v>420</v>
      </c>
      <c r="D43" s="371" t="s">
        <v>433</v>
      </c>
      <c r="E43" s="83">
        <f>IFERROR(VLOOKUP(B43,SYMJUN2026!$A$9:$F$563, 7,0),0)</f>
        <v>0</v>
      </c>
      <c r="F43" s="149"/>
      <c r="G43" s="83">
        <v>-614553211.51999998</v>
      </c>
      <c r="H43" s="111"/>
      <c r="I43" s="101">
        <f>+E46-G46</f>
        <v>0</v>
      </c>
      <c r="J43" s="362"/>
      <c r="K43" s="356">
        <v>3105</v>
      </c>
      <c r="L43" s="356" t="s">
        <v>326</v>
      </c>
      <c r="M43" s="371" t="s">
        <v>292</v>
      </c>
      <c r="N43" s="83">
        <f>IFERROR(VLOOKUP(K43,SYMJUN2026!$A$9:$F$563, 7,0),0)</f>
        <v>0</v>
      </c>
      <c r="O43" s="147"/>
      <c r="P43" s="83">
        <v>-53788504787.151001</v>
      </c>
      <c r="Q43" s="364"/>
      <c r="R43" s="364"/>
      <c r="S43" s="35"/>
    </row>
    <row r="44" spans="2:21" ht="11.1" customHeight="1" x14ac:dyDescent="0.25">
      <c r="B44" s="70"/>
      <c r="C44" s="356"/>
      <c r="D44" s="357"/>
      <c r="E44" s="68"/>
      <c r="F44" s="356"/>
      <c r="G44" s="71"/>
      <c r="H44" s="85"/>
      <c r="I44" s="86" t="e">
        <f>+#REF!-#REF!</f>
        <v>#REF!</v>
      </c>
      <c r="J44" s="368"/>
      <c r="K44" s="356">
        <v>3109</v>
      </c>
      <c r="L44" s="356" t="s">
        <v>327</v>
      </c>
      <c r="M44" s="371" t="s">
        <v>292</v>
      </c>
      <c r="N44" s="83">
        <f>IFERROR(VLOOKUP(K44,SYMJUN2026!$A$9:$F$563, 7,0),0)</f>
        <v>0</v>
      </c>
      <c r="O44" s="147"/>
      <c r="P44" s="83">
        <v>230173022319.39999</v>
      </c>
      <c r="Q44" s="364"/>
      <c r="R44" s="364"/>
      <c r="S44" s="35"/>
    </row>
    <row r="45" spans="2:21" ht="11.1" customHeight="1" x14ac:dyDescent="0.25">
      <c r="B45" s="70"/>
      <c r="C45" s="356"/>
      <c r="D45" s="357"/>
      <c r="E45" s="68"/>
      <c r="F45" s="356"/>
      <c r="G45" s="71"/>
      <c r="H45" s="85"/>
      <c r="I45" s="86">
        <f>+E47-G47</f>
        <v>0</v>
      </c>
      <c r="J45" s="87"/>
      <c r="K45" s="356">
        <v>3110</v>
      </c>
      <c r="L45" s="356" t="s">
        <v>329</v>
      </c>
      <c r="M45" s="371" t="s">
        <v>292</v>
      </c>
      <c r="N45" s="83">
        <f>+'Estado de Resultados GRUPO'!G35</f>
        <v>0</v>
      </c>
      <c r="O45" s="147"/>
      <c r="P45" s="83">
        <v>-10848676714.5</v>
      </c>
      <c r="Q45" s="10"/>
      <c r="R45" s="10"/>
      <c r="S45" s="35"/>
    </row>
    <row r="46" spans="2:21" ht="11.1" customHeight="1" x14ac:dyDescent="0.25">
      <c r="B46" s="145">
        <v>19</v>
      </c>
      <c r="C46" s="370" t="s">
        <v>184</v>
      </c>
      <c r="D46" s="371"/>
      <c r="E46" s="146">
        <f>SUM(E47:E48)</f>
        <v>0</v>
      </c>
      <c r="F46" s="84"/>
      <c r="G46" s="146">
        <f>SUM(G47:G48)</f>
        <v>0</v>
      </c>
      <c r="H46" s="85"/>
      <c r="I46" s="86">
        <f>+E48-G48</f>
        <v>0</v>
      </c>
      <c r="J46" s="87"/>
      <c r="K46" s="356"/>
      <c r="L46" s="356"/>
      <c r="M46" s="364"/>
      <c r="N46" s="73"/>
      <c r="O46" s="356"/>
      <c r="P46" s="73"/>
      <c r="Q46" s="10"/>
      <c r="R46" s="10"/>
      <c r="S46" s="35"/>
    </row>
    <row r="47" spans="2:21" s="7" customFormat="1" ht="11.1" customHeight="1" thickBot="1" x14ac:dyDescent="0.3">
      <c r="B47" s="70">
        <v>1970</v>
      </c>
      <c r="C47" s="386" t="s">
        <v>310</v>
      </c>
      <c r="D47" s="371" t="s">
        <v>271</v>
      </c>
      <c r="E47" s="83">
        <f>IFERROR(VLOOKUP(B47,SYMJUN2026!$A$9:$F$563, 7,0),0)</f>
        <v>0</v>
      </c>
      <c r="F47" s="366"/>
      <c r="G47" s="83">
        <f>IFERROR(VLOOKUP(B47,SYMMAR2026!$1:$1048576, 7,0),0)</f>
        <v>0</v>
      </c>
      <c r="H47" s="85"/>
      <c r="I47" s="85"/>
      <c r="J47" s="87"/>
      <c r="K47" s="356"/>
      <c r="L47" s="154" t="s">
        <v>441</v>
      </c>
      <c r="M47" s="357"/>
      <c r="N47" s="108">
        <f>+N42</f>
        <v>0</v>
      </c>
      <c r="O47" s="387"/>
      <c r="P47" s="108">
        <f>+P42</f>
        <v>165535840817.74899</v>
      </c>
      <c r="Q47" s="10"/>
      <c r="R47" s="10"/>
      <c r="S47" s="35"/>
    </row>
    <row r="48" spans="2:21" s="7" customFormat="1" ht="11.1" customHeight="1" thickTop="1" x14ac:dyDescent="0.25">
      <c r="B48" s="70">
        <v>1975</v>
      </c>
      <c r="C48" s="356" t="s">
        <v>311</v>
      </c>
      <c r="D48" s="371" t="s">
        <v>271</v>
      </c>
      <c r="E48" s="83">
        <f>IFERROR(VLOOKUP(B48,SYMJUN2026!$A$9:$F$563, 7,0),0)</f>
        <v>0</v>
      </c>
      <c r="F48" s="149"/>
      <c r="G48" s="83">
        <f>IFERROR(VLOOKUP(B48,SYMMAR2026!$1:$1048576, 7,0),0)</f>
        <v>0</v>
      </c>
      <c r="H48" s="85"/>
      <c r="I48" s="85"/>
      <c r="J48" s="368"/>
      <c r="K48" s="356"/>
      <c r="L48" s="155"/>
      <c r="M48" s="15"/>
      <c r="N48" s="148"/>
      <c r="O48" s="155"/>
      <c r="P48" s="148"/>
      <c r="Q48" s="388"/>
      <c r="R48" s="388"/>
      <c r="S48" s="35"/>
    </row>
    <row r="49" spans="2:22" s="7" customFormat="1" ht="9.9499999999999993" customHeight="1" x14ac:dyDescent="0.25">
      <c r="B49" s="70"/>
      <c r="C49" s="356"/>
      <c r="D49" s="371"/>
      <c r="E49" s="148"/>
      <c r="F49" s="149"/>
      <c r="G49" s="148"/>
      <c r="H49" s="85"/>
      <c r="I49" s="85"/>
      <c r="J49" s="368"/>
      <c r="K49" s="356"/>
      <c r="L49" s="149"/>
      <c r="M49" s="357"/>
      <c r="N49" s="341"/>
      <c r="O49" s="389"/>
      <c r="P49" s="341"/>
      <c r="Q49" s="388"/>
      <c r="R49" s="388"/>
      <c r="S49" s="35"/>
    </row>
    <row r="50" spans="2:22" s="7" customFormat="1" ht="9.9499999999999993" customHeight="1" thickBot="1" x14ac:dyDescent="0.3">
      <c r="B50" s="70"/>
      <c r="C50" s="356"/>
      <c r="D50" s="357"/>
      <c r="E50" s="92"/>
      <c r="F50" s="84"/>
      <c r="G50" s="92"/>
      <c r="H50" s="367"/>
      <c r="I50" s="105">
        <f>+E51-G51</f>
        <v>-213668666922.01999</v>
      </c>
      <c r="J50" s="87"/>
      <c r="K50" s="356"/>
      <c r="L50" s="149"/>
      <c r="M50" s="357"/>
      <c r="N50" s="342"/>
      <c r="O50" s="387"/>
      <c r="P50" s="342"/>
      <c r="Q50" s="390"/>
      <c r="R50" s="11">
        <f>+N51-P51</f>
        <v>-132860522116.07898</v>
      </c>
      <c r="S50" s="35"/>
    </row>
    <row r="51" spans="2:22" s="7" customFormat="1" ht="11.1" customHeight="1" thickTop="1" thickBot="1" x14ac:dyDescent="0.3">
      <c r="B51" s="70"/>
      <c r="C51" s="370" t="s">
        <v>330</v>
      </c>
      <c r="D51" s="357"/>
      <c r="E51" s="108">
        <f>+E27+E6</f>
        <v>0</v>
      </c>
      <c r="F51" s="99"/>
      <c r="G51" s="108">
        <f>+G27+G6</f>
        <v>213668666922.01999</v>
      </c>
      <c r="H51" s="85"/>
      <c r="I51" s="85"/>
      <c r="J51" s="374"/>
      <c r="K51" s="359"/>
      <c r="L51" s="370" t="s">
        <v>331</v>
      </c>
      <c r="M51" s="357"/>
      <c r="N51" s="108">
        <f>+N37+N47</f>
        <v>54884831030.029999</v>
      </c>
      <c r="O51" s="99"/>
      <c r="P51" s="108">
        <f>+P37+P47</f>
        <v>187745353146.10898</v>
      </c>
      <c r="Q51" s="388"/>
      <c r="R51" s="388"/>
      <c r="S51" s="35"/>
      <c r="U51" s="343"/>
      <c r="V51" s="348"/>
    </row>
    <row r="52" spans="2:22" s="7" customFormat="1" ht="11.1" customHeight="1" thickTop="1" x14ac:dyDescent="0.25">
      <c r="B52" s="70"/>
      <c r="C52" s="356"/>
      <c r="D52" s="357"/>
      <c r="E52" s="92"/>
      <c r="F52" s="84"/>
      <c r="G52" s="92"/>
      <c r="H52" s="85"/>
      <c r="I52" s="85"/>
      <c r="J52" s="374"/>
      <c r="K52" s="356"/>
      <c r="L52" s="155"/>
      <c r="M52" s="15"/>
      <c r="N52" s="148"/>
      <c r="O52" s="155"/>
      <c r="P52" s="83"/>
      <c r="Q52" s="388"/>
      <c r="R52" s="388"/>
      <c r="S52" s="35"/>
      <c r="U52" s="343"/>
      <c r="V52" s="348"/>
    </row>
    <row r="53" spans="2:22" s="7" customFormat="1" ht="11.1" customHeight="1" x14ac:dyDescent="0.25">
      <c r="B53" s="70"/>
      <c r="C53" s="356"/>
      <c r="D53" s="357"/>
      <c r="E53" s="92"/>
      <c r="F53" s="84"/>
      <c r="G53" s="92"/>
      <c r="H53" s="111"/>
      <c r="I53" s="112">
        <f>+E54-G54</f>
        <v>0</v>
      </c>
      <c r="J53" s="113"/>
      <c r="K53" s="356"/>
      <c r="L53" s="356"/>
      <c r="M53" s="357"/>
      <c r="N53" s="68"/>
      <c r="O53" s="387"/>
      <c r="P53" s="68"/>
      <c r="Q53" s="13"/>
      <c r="R53" s="16">
        <f>+N54-P54</f>
        <v>9235217559309.8398</v>
      </c>
      <c r="S53" s="35"/>
      <c r="U53" s="347"/>
      <c r="V53" s="348"/>
    </row>
    <row r="54" spans="2:22" s="7" customFormat="1" ht="11.1" customHeight="1" x14ac:dyDescent="0.25">
      <c r="B54" s="70"/>
      <c r="C54" s="370" t="s">
        <v>286</v>
      </c>
      <c r="D54" s="360"/>
      <c r="E54" s="114">
        <f>+E56+E58+E64</f>
        <v>0</v>
      </c>
      <c r="F54" s="99"/>
      <c r="G54" s="114">
        <f>+G56+G58+G64</f>
        <v>0</v>
      </c>
      <c r="H54" s="391"/>
      <c r="I54" s="391"/>
      <c r="J54" s="392"/>
      <c r="K54" s="356"/>
      <c r="L54" s="370" t="s">
        <v>287</v>
      </c>
      <c r="M54" s="357"/>
      <c r="N54" s="114">
        <f>+N56+N59+N64</f>
        <v>9235217559309.8398</v>
      </c>
      <c r="O54" s="156"/>
      <c r="P54" s="114">
        <f>+P56+P59+P64</f>
        <v>0</v>
      </c>
      <c r="Q54" s="388"/>
      <c r="R54" s="388"/>
      <c r="S54" s="42"/>
      <c r="U54" s="347"/>
      <c r="V54" s="348"/>
    </row>
    <row r="55" spans="2:22" s="7" customFormat="1" ht="9.9499999999999993" customHeight="1" x14ac:dyDescent="0.25">
      <c r="B55" s="70"/>
      <c r="C55" s="356"/>
      <c r="D55" s="357"/>
      <c r="E55" s="92"/>
      <c r="F55" s="363"/>
      <c r="G55" s="92"/>
      <c r="H55" s="85"/>
      <c r="I55" s="101">
        <f t="shared" ref="I55:I60" si="2">+E56-G56</f>
        <v>0</v>
      </c>
      <c r="J55" s="392"/>
      <c r="K55" s="155"/>
      <c r="L55" s="155"/>
      <c r="M55" s="15"/>
      <c r="N55" s="148"/>
      <c r="O55" s="155"/>
      <c r="P55" s="148"/>
      <c r="Q55" s="10"/>
      <c r="R55" s="14">
        <f>+N56-P56</f>
        <v>9235217559309.8398</v>
      </c>
      <c r="S55" s="35"/>
      <c r="U55" s="347"/>
      <c r="V55" s="348"/>
    </row>
    <row r="56" spans="2:22" s="7" customFormat="1" ht="11.1" customHeight="1" x14ac:dyDescent="0.25">
      <c r="B56" s="145"/>
      <c r="C56" s="370"/>
      <c r="D56" s="371"/>
      <c r="E56" s="146"/>
      <c r="F56" s="363"/>
      <c r="G56" s="146"/>
      <c r="H56" s="85"/>
      <c r="I56" s="86">
        <f t="shared" si="2"/>
        <v>0</v>
      </c>
      <c r="J56" s="392"/>
      <c r="K56" s="370">
        <v>91</v>
      </c>
      <c r="L56" s="370" t="s">
        <v>290</v>
      </c>
      <c r="M56" s="371"/>
      <c r="N56" s="146">
        <f>+N57</f>
        <v>9235217559309.8398</v>
      </c>
      <c r="O56" s="363"/>
      <c r="P56" s="146">
        <f>+P57</f>
        <v>0</v>
      </c>
      <c r="Q56" s="10"/>
      <c r="R56" s="9">
        <f>+N57-P57</f>
        <v>9235217559309.8398</v>
      </c>
      <c r="S56" s="35"/>
      <c r="U56" s="347"/>
      <c r="V56" s="348"/>
    </row>
    <row r="57" spans="2:22" s="7" customFormat="1" ht="11.1" customHeight="1" x14ac:dyDescent="0.25">
      <c r="B57" s="70"/>
      <c r="C57" s="383"/>
      <c r="D57" s="371"/>
      <c r="E57" s="83"/>
      <c r="F57" s="363"/>
      <c r="G57" s="83"/>
      <c r="H57" s="85"/>
      <c r="I57" s="85">
        <f t="shared" si="2"/>
        <v>0</v>
      </c>
      <c r="J57" s="392"/>
      <c r="K57" s="374">
        <v>9120</v>
      </c>
      <c r="L57" s="383" t="s">
        <v>236</v>
      </c>
      <c r="M57" s="371" t="s">
        <v>283</v>
      </c>
      <c r="N57" s="83">
        <v>9235217559309.8398</v>
      </c>
      <c r="O57" s="147"/>
      <c r="P57" s="83">
        <f>IFERROR(VLOOKUP(K57,SYMMAR2026!$1:$1048576, 7,0),0)</f>
        <v>0</v>
      </c>
      <c r="Q57" s="13"/>
      <c r="R57" s="13">
        <f>+N59-P59</f>
        <v>0</v>
      </c>
      <c r="S57" s="35"/>
      <c r="U57" s="347"/>
      <c r="V57" s="348"/>
    </row>
    <row r="58" spans="2:22" s="7" customFormat="1" ht="11.1" customHeight="1" x14ac:dyDescent="0.25">
      <c r="B58" s="145">
        <v>83</v>
      </c>
      <c r="C58" s="370" t="s">
        <v>291</v>
      </c>
      <c r="D58" s="371"/>
      <c r="E58" s="146">
        <f>SUM(E59:E63)</f>
        <v>0</v>
      </c>
      <c r="F58" s="363"/>
      <c r="G58" s="146">
        <f>SUM(G59:G63)</f>
        <v>0</v>
      </c>
      <c r="H58" s="85"/>
      <c r="I58" s="85">
        <f t="shared" si="2"/>
        <v>0</v>
      </c>
      <c r="J58" s="392"/>
      <c r="K58" s="155"/>
      <c r="L58" s="155"/>
      <c r="M58" s="15"/>
      <c r="N58" s="148"/>
      <c r="O58" s="155"/>
      <c r="P58" s="148"/>
      <c r="Q58" s="10"/>
      <c r="R58" s="10">
        <f>+N60-P60</f>
        <v>0</v>
      </c>
      <c r="S58" s="35"/>
      <c r="U58" s="347"/>
      <c r="V58" s="348"/>
    </row>
    <row r="59" spans="2:22" s="7" customFormat="1" ht="11.1" customHeight="1" x14ac:dyDescent="0.25">
      <c r="B59" s="70">
        <v>8315</v>
      </c>
      <c r="C59" s="356" t="s">
        <v>238</v>
      </c>
      <c r="D59" s="371" t="s">
        <v>355</v>
      </c>
      <c r="E59" s="83">
        <f>IFERROR(VLOOKUP(B59,SYMJUN2026!$A$9:$F$563, 7,0),0)</f>
        <v>0</v>
      </c>
      <c r="F59" s="363"/>
      <c r="G59" s="83">
        <f>IFERROR(VLOOKUP(B59,SYMMAR2026!$1:$1048576, 7,0),0)</f>
        <v>0</v>
      </c>
      <c r="H59" s="85"/>
      <c r="I59" s="85">
        <f t="shared" si="2"/>
        <v>0</v>
      </c>
      <c r="J59" s="392"/>
      <c r="K59" s="372">
        <v>93</v>
      </c>
      <c r="L59" s="370" t="s">
        <v>293</v>
      </c>
      <c r="M59" s="371"/>
      <c r="N59" s="146">
        <f>+N60+N61</f>
        <v>0</v>
      </c>
      <c r="O59" s="366"/>
      <c r="P59" s="146">
        <f>+P60+P61</f>
        <v>0</v>
      </c>
      <c r="Q59" s="10"/>
      <c r="R59" s="10">
        <f>+N61-P61</f>
        <v>0</v>
      </c>
      <c r="S59" s="35"/>
      <c r="U59" s="347"/>
      <c r="V59" s="348"/>
    </row>
    <row r="60" spans="2:22" s="7" customFormat="1" ht="11.1" customHeight="1" x14ac:dyDescent="0.25">
      <c r="B60" s="70">
        <v>8347</v>
      </c>
      <c r="C60" s="356" t="s">
        <v>239</v>
      </c>
      <c r="D60" s="371" t="s">
        <v>355</v>
      </c>
      <c r="E60" s="83">
        <f>IFERROR(VLOOKUP(B60,SYMJUN2026!$A$9:$F$563, 7,0),0)</f>
        <v>0</v>
      </c>
      <c r="F60" s="363"/>
      <c r="G60" s="83">
        <f>IFERROR(VLOOKUP(B60,SYMMAR2026!$1:$1048576, 7,0),0)</f>
        <v>0</v>
      </c>
      <c r="H60" s="85"/>
      <c r="I60" s="85">
        <f t="shared" si="2"/>
        <v>0</v>
      </c>
      <c r="J60" s="392"/>
      <c r="K60" s="374">
        <v>9308</v>
      </c>
      <c r="L60" s="383" t="s">
        <v>252</v>
      </c>
      <c r="M60" s="371" t="s">
        <v>355</v>
      </c>
      <c r="N60" s="83">
        <f>IFERROR(VLOOKUP(K60,SYMJUN2026!$A$9:$F$563, 7,0),0)</f>
        <v>0</v>
      </c>
      <c r="O60" s="147"/>
      <c r="P60" s="83">
        <f>IFERROR(VLOOKUP(K60,SYMMAR2026!$1:$1048576, 7,0),0)</f>
        <v>0</v>
      </c>
      <c r="Q60" s="13"/>
      <c r="R60" s="14">
        <f>+N64-P64</f>
        <v>0</v>
      </c>
      <c r="S60" s="35"/>
      <c r="U60" s="347"/>
      <c r="V60" s="348"/>
    </row>
    <row r="61" spans="2:22" s="7" customFormat="1" ht="11.1" customHeight="1" x14ac:dyDescent="0.25">
      <c r="B61" s="70">
        <v>8361</v>
      </c>
      <c r="C61" s="356" t="s">
        <v>240</v>
      </c>
      <c r="D61" s="371" t="s">
        <v>355</v>
      </c>
      <c r="E61" s="83">
        <f>IFERROR(VLOOKUP(B61,SYMJUN2026!$A$9:$F$563, 7,0),0)</f>
        <v>0</v>
      </c>
      <c r="F61" s="363"/>
      <c r="G61" s="83">
        <f>IFERROR(VLOOKUP(B61,SYMMAR2026!$1:$1048576, 7,0),0)</f>
        <v>0</v>
      </c>
      <c r="H61" s="85"/>
      <c r="I61" s="111">
        <f>+E64-G64</f>
        <v>0</v>
      </c>
      <c r="J61" s="392"/>
      <c r="K61" s="374">
        <v>9390</v>
      </c>
      <c r="L61" s="356" t="s">
        <v>248</v>
      </c>
      <c r="M61" s="371" t="s">
        <v>355</v>
      </c>
      <c r="N61" s="83">
        <f>IFERROR(VLOOKUP(K61,SYMJUN2026!$A$9:$F$563, 7,0),0)</f>
        <v>0</v>
      </c>
      <c r="O61" s="147"/>
      <c r="P61" s="83">
        <f>IFERROR(VLOOKUP(K61,SYMMAR2026!$1:$1048576, 7,0),0)</f>
        <v>0</v>
      </c>
      <c r="Q61" s="10"/>
      <c r="R61" s="9">
        <f>+N65-P65</f>
        <v>0</v>
      </c>
      <c r="S61" s="35"/>
      <c r="U61" s="344"/>
      <c r="V61" s="349"/>
    </row>
    <row r="62" spans="2:22" s="7" customFormat="1" ht="11.1" customHeight="1" x14ac:dyDescent="0.25">
      <c r="B62" s="70">
        <v>8374</v>
      </c>
      <c r="C62" s="356" t="s">
        <v>443</v>
      </c>
      <c r="D62" s="371" t="s">
        <v>355</v>
      </c>
      <c r="E62" s="83">
        <f>IFERROR(VLOOKUP(B62,SYMJUN2026!$A$9:$F$563, 7,0),0)</f>
        <v>0</v>
      </c>
      <c r="F62" s="363"/>
      <c r="G62" s="83">
        <f>IFERROR(VLOOKUP(B62,SYMMAR2026!$1:$1048576, 7,0),0)</f>
        <v>0</v>
      </c>
      <c r="H62" s="85"/>
      <c r="I62" s="111"/>
      <c r="J62" s="392"/>
      <c r="K62" s="374"/>
      <c r="L62" s="356"/>
      <c r="M62" s="371"/>
      <c r="N62" s="83"/>
      <c r="O62" s="387"/>
      <c r="P62" s="83"/>
      <c r="Q62" s="10"/>
      <c r="R62" s="9"/>
      <c r="S62" s="35"/>
      <c r="U62" s="344"/>
      <c r="V62" s="349"/>
    </row>
    <row r="63" spans="2:22" s="7" customFormat="1" ht="11.1" customHeight="1" x14ac:dyDescent="0.25">
      <c r="B63" s="70">
        <v>8390</v>
      </c>
      <c r="C63" s="155" t="s">
        <v>388</v>
      </c>
      <c r="D63" s="371" t="s">
        <v>355</v>
      </c>
      <c r="E63" s="83">
        <f>IFERROR(VLOOKUP(B63,SYMJUN2026!$A$9:$F$563, 7,0),0)</f>
        <v>0</v>
      </c>
      <c r="F63" s="155"/>
      <c r="G63" s="83">
        <f>IFERROR(VLOOKUP(B63,SYMMAR2026!$1:$1048576, 7,0),0)</f>
        <v>0</v>
      </c>
      <c r="H63" s="85"/>
      <c r="I63" s="85">
        <f>+E65-G65</f>
        <v>0</v>
      </c>
      <c r="J63" s="392"/>
      <c r="K63" s="155"/>
      <c r="L63" s="155"/>
      <c r="M63" s="371"/>
      <c r="N63" s="148"/>
      <c r="O63" s="155"/>
      <c r="P63" s="148"/>
      <c r="Q63" s="10"/>
      <c r="R63" s="10">
        <f t="shared" ref="R63" si="3">+N66-P66</f>
        <v>0</v>
      </c>
      <c r="S63" s="35"/>
      <c r="U63" s="343"/>
      <c r="V63" s="348"/>
    </row>
    <row r="64" spans="2:22" s="7" customFormat="1" ht="11.1" customHeight="1" x14ac:dyDescent="0.25">
      <c r="B64" s="145">
        <v>89</v>
      </c>
      <c r="C64" s="370" t="s">
        <v>294</v>
      </c>
      <c r="D64" s="371"/>
      <c r="E64" s="146">
        <f>SUM(E65:E66)</f>
        <v>0</v>
      </c>
      <c r="F64" s="376"/>
      <c r="G64" s="146">
        <f>SUM(G65:G66)</f>
        <v>0</v>
      </c>
      <c r="H64" s="85"/>
      <c r="I64" s="85">
        <f>+E66-G66</f>
        <v>0</v>
      </c>
      <c r="J64" s="392"/>
      <c r="K64" s="372">
        <v>99</v>
      </c>
      <c r="L64" s="370" t="s">
        <v>295</v>
      </c>
      <c r="M64" s="371"/>
      <c r="N64" s="146">
        <f>+N65+N66</f>
        <v>0</v>
      </c>
      <c r="O64" s="393"/>
      <c r="P64" s="146">
        <f>+P65+P66</f>
        <v>0</v>
      </c>
      <c r="Q64" s="364"/>
      <c r="R64" s="364"/>
      <c r="S64" s="35"/>
      <c r="U64" s="343"/>
      <c r="V64" s="348"/>
    </row>
    <row r="65" spans="1:22" s="7" customFormat="1" ht="11.1" customHeight="1" x14ac:dyDescent="0.25">
      <c r="B65" s="70">
        <v>8905</v>
      </c>
      <c r="C65" s="356" t="s">
        <v>334</v>
      </c>
      <c r="D65" s="371" t="s">
        <v>355</v>
      </c>
      <c r="E65" s="83">
        <f>IFERROR(VLOOKUP(B65,SYMJUN2026!$A$9:$F$563, 7,0),0)</f>
        <v>0</v>
      </c>
      <c r="F65" s="86"/>
      <c r="G65" s="83">
        <f>IFERROR(VLOOKUP(B65,SYMMAR2026!$1:$1048576, 7,0),0)</f>
        <v>0</v>
      </c>
      <c r="H65" s="85"/>
      <c r="I65" s="85"/>
      <c r="J65" s="392"/>
      <c r="K65" s="374">
        <v>9905</v>
      </c>
      <c r="L65" s="356" t="s">
        <v>333</v>
      </c>
      <c r="M65" s="371" t="s">
        <v>355</v>
      </c>
      <c r="N65" s="83">
        <f>IFERROR(VLOOKUP(K65,SYMJUN2026!$A$9:$F$563, 7,0),0)</f>
        <v>0</v>
      </c>
      <c r="O65" s="147"/>
      <c r="P65" s="83">
        <f>IFERROR(VLOOKUP(K65,SYMMAR2026!$1:$1048576, 7,0),0)</f>
        <v>0</v>
      </c>
      <c r="Q65" s="364"/>
      <c r="R65" s="364"/>
      <c r="S65" s="35"/>
      <c r="U65" s="343"/>
      <c r="V65" s="348"/>
    </row>
    <row r="66" spans="1:22" s="7" customFormat="1" ht="11.1" customHeight="1" x14ac:dyDescent="0.25">
      <c r="B66" s="70">
        <v>8915</v>
      </c>
      <c r="C66" s="356" t="s">
        <v>336</v>
      </c>
      <c r="D66" s="371" t="s">
        <v>355</v>
      </c>
      <c r="E66" s="83">
        <f>IFERROR(VLOOKUP(B66,SYMJUN2026!$A$9:$F$563, 7,0),0)</f>
        <v>0</v>
      </c>
      <c r="F66" s="86"/>
      <c r="G66" s="83">
        <f>IFERROR(VLOOKUP(B66,SYMMAR2026!$1:$1048576, 7,0),0)</f>
        <v>0</v>
      </c>
      <c r="H66" s="85"/>
      <c r="I66" s="85"/>
      <c r="J66" s="392"/>
      <c r="K66" s="374">
        <v>9915</v>
      </c>
      <c r="L66" s="356" t="s">
        <v>335</v>
      </c>
      <c r="M66" s="371" t="s">
        <v>355</v>
      </c>
      <c r="N66" s="83">
        <f>IFERROR(VLOOKUP(K66,SYMJUN2026!$A$9:$F$563, 7,0),0)</f>
        <v>0</v>
      </c>
      <c r="O66" s="147"/>
      <c r="P66" s="83">
        <f>IFERROR(VLOOKUP(K66,SYMMAR2026!$1:$1048576, 7,0),0)</f>
        <v>0</v>
      </c>
      <c r="Q66" s="364"/>
      <c r="R66" s="364"/>
      <c r="S66" s="35"/>
      <c r="U66" s="343"/>
      <c r="V66" s="348"/>
    </row>
    <row r="67" spans="1:22" s="7" customFormat="1" ht="3" customHeight="1" x14ac:dyDescent="0.25">
      <c r="B67" s="70"/>
      <c r="C67" s="356"/>
      <c r="D67" s="357"/>
      <c r="E67" s="68"/>
      <c r="F67" s="356"/>
      <c r="G67" s="68"/>
      <c r="H67" s="374"/>
      <c r="I67" s="356"/>
      <c r="J67" s="356"/>
      <c r="K67" s="356"/>
      <c r="L67" s="356"/>
      <c r="M67" s="371"/>
      <c r="N67" s="73"/>
      <c r="O67" s="356"/>
      <c r="P67" s="73"/>
      <c r="Q67" s="364"/>
      <c r="R67" s="364"/>
      <c r="S67" s="42"/>
      <c r="U67" s="347"/>
      <c r="V67" s="348"/>
    </row>
    <row r="68" spans="1:22" s="7" customFormat="1" ht="9.9499999999999993" customHeight="1" x14ac:dyDescent="0.25">
      <c r="B68" s="124"/>
      <c r="C68" s="125"/>
      <c r="D68" s="126"/>
      <c r="E68" s="127"/>
      <c r="F68" s="125"/>
      <c r="G68" s="127"/>
      <c r="H68" s="128"/>
      <c r="I68" s="125"/>
      <c r="J68" s="125"/>
      <c r="K68" s="125"/>
      <c r="L68" s="125"/>
      <c r="M68" s="126"/>
      <c r="N68" s="129"/>
      <c r="O68" s="125"/>
      <c r="P68" s="129"/>
      <c r="Q68" s="125"/>
      <c r="R68" s="125"/>
      <c r="S68" s="130"/>
      <c r="U68" s="347"/>
      <c r="V68" s="348"/>
    </row>
    <row r="69" spans="1:22" s="7" customFormat="1" ht="9.9499999999999993" customHeight="1" x14ac:dyDescent="0.25">
      <c r="B69" s="45"/>
      <c r="C69" s="394"/>
      <c r="D69" s="382"/>
      <c r="E69" s="48"/>
      <c r="F69" s="394"/>
      <c r="G69" s="48"/>
      <c r="H69" s="395"/>
      <c r="I69" s="395"/>
      <c r="J69" s="395"/>
      <c r="K69" s="394"/>
      <c r="L69" s="394"/>
      <c r="M69" s="382"/>
      <c r="N69" s="50"/>
      <c r="O69" s="394"/>
      <c r="P69" s="50"/>
      <c r="Q69" s="394"/>
      <c r="R69" s="394"/>
      <c r="S69" s="51"/>
      <c r="V69" s="351"/>
    </row>
    <row r="70" spans="1:22" s="7" customFormat="1" ht="9.9499999999999993" customHeight="1" x14ac:dyDescent="0.25">
      <c r="B70" s="163"/>
      <c r="C70" s="396"/>
      <c r="D70" s="355"/>
      <c r="E70" s="170"/>
      <c r="F70" s="396"/>
      <c r="G70" s="278"/>
      <c r="H70" s="397"/>
      <c r="I70" s="398"/>
      <c r="J70" s="398"/>
      <c r="K70" s="396"/>
      <c r="L70" s="396"/>
      <c r="M70" s="355"/>
      <c r="N70" s="165"/>
      <c r="O70" s="396"/>
      <c r="P70" s="165"/>
      <c r="Q70" s="396"/>
      <c r="R70" s="396"/>
      <c r="S70" s="399"/>
      <c r="V70" s="351"/>
    </row>
    <row r="71" spans="1:22" s="7" customFormat="1" ht="9.9499999999999993" customHeight="1" x14ac:dyDescent="0.25">
      <c r="B71" s="45"/>
      <c r="C71" s="394"/>
      <c r="D71" s="382"/>
      <c r="E71" s="48"/>
      <c r="F71" s="394"/>
      <c r="G71" s="49"/>
      <c r="H71" s="400"/>
      <c r="I71" s="395"/>
      <c r="J71" s="395"/>
      <c r="K71" s="394"/>
      <c r="L71" s="394"/>
      <c r="M71" s="382"/>
      <c r="N71" s="50"/>
      <c r="O71" s="394"/>
      <c r="P71" s="50"/>
      <c r="Q71" s="394"/>
      <c r="R71" s="394"/>
      <c r="S71" s="134"/>
      <c r="V71" s="351"/>
    </row>
    <row r="72" spans="1:22" s="7" customFormat="1" ht="9.9499999999999993" customHeight="1" x14ac:dyDescent="0.25">
      <c r="B72" s="401"/>
      <c r="C72" s="499"/>
      <c r="D72" s="499"/>
      <c r="E72" s="499"/>
      <c r="F72" s="499"/>
      <c r="G72" s="499"/>
      <c r="H72" s="402"/>
      <c r="I72" s="402"/>
      <c r="J72" s="402"/>
      <c r="K72" s="354"/>
      <c r="L72" s="500"/>
      <c r="M72" s="500"/>
      <c r="N72" s="500"/>
      <c r="O72" s="500"/>
      <c r="P72" s="500"/>
      <c r="Q72" s="354"/>
      <c r="R72" s="354"/>
      <c r="S72" s="403"/>
      <c r="V72" s="351"/>
    </row>
    <row r="73" spans="1:22" s="171" customFormat="1" ht="11.1" customHeight="1" x14ac:dyDescent="0.25">
      <c r="A73" s="4"/>
      <c r="B73" s="401"/>
      <c r="C73" s="500" t="s">
        <v>296</v>
      </c>
      <c r="D73" s="500"/>
      <c r="E73" s="500"/>
      <c r="F73" s="500"/>
      <c r="G73" s="500"/>
      <c r="H73" s="404"/>
      <c r="I73" s="404"/>
      <c r="J73" s="404"/>
      <c r="K73" s="404"/>
      <c r="L73" s="500" t="s">
        <v>459</v>
      </c>
      <c r="M73" s="500"/>
      <c r="N73" s="500"/>
      <c r="O73" s="500"/>
      <c r="P73" s="500"/>
      <c r="Q73" s="354"/>
      <c r="R73" s="354"/>
      <c r="S73" s="403"/>
      <c r="V73" s="352"/>
    </row>
    <row r="74" spans="1:22" ht="11.1" customHeight="1" x14ac:dyDescent="0.25">
      <c r="B74" s="401"/>
      <c r="C74" s="501" t="s">
        <v>435</v>
      </c>
      <c r="D74" s="501"/>
      <c r="E74" s="501"/>
      <c r="F74" s="501"/>
      <c r="G74" s="501"/>
      <c r="H74" s="354"/>
      <c r="I74" s="354"/>
      <c r="J74" s="354"/>
      <c r="K74" s="354"/>
      <c r="L74" s="501" t="s">
        <v>436</v>
      </c>
      <c r="M74" s="501"/>
      <c r="N74" s="501"/>
      <c r="O74" s="501"/>
      <c r="P74" s="501"/>
      <c r="Q74" s="354"/>
      <c r="R74" s="354"/>
      <c r="S74" s="403"/>
    </row>
    <row r="75" spans="1:22" s="7" customFormat="1" ht="11.1" customHeight="1" x14ac:dyDescent="0.25">
      <c r="B75" s="401"/>
      <c r="C75" s="502" t="s">
        <v>354</v>
      </c>
      <c r="D75" s="502"/>
      <c r="E75" s="502"/>
      <c r="F75" s="502"/>
      <c r="G75" s="502"/>
      <c r="H75" s="354"/>
      <c r="I75" s="409"/>
      <c r="J75" s="409"/>
      <c r="K75" s="354"/>
      <c r="L75" s="501" t="s">
        <v>437</v>
      </c>
      <c r="M75" s="501"/>
      <c r="N75" s="501"/>
      <c r="O75" s="501"/>
      <c r="P75" s="501"/>
      <c r="Q75" s="406"/>
      <c r="R75" s="406"/>
      <c r="S75" s="403"/>
      <c r="V75" s="351"/>
    </row>
    <row r="76" spans="1:22" s="168" customFormat="1" ht="11.1" customHeight="1" x14ac:dyDescent="0.25">
      <c r="A76" s="7"/>
      <c r="B76" s="401"/>
      <c r="C76" s="408"/>
      <c r="D76" s="408"/>
      <c r="E76" s="54"/>
      <c r="F76" s="354"/>
      <c r="G76" s="56"/>
      <c r="H76" s="354"/>
      <c r="I76" s="409"/>
      <c r="J76" s="409"/>
      <c r="K76" s="354"/>
      <c r="L76" s="354"/>
      <c r="M76" s="407"/>
      <c r="N76" s="56"/>
      <c r="O76" s="354"/>
      <c r="P76" s="56"/>
      <c r="Q76" s="354"/>
      <c r="R76" s="354"/>
      <c r="S76" s="403"/>
      <c r="V76" s="353"/>
    </row>
    <row r="77" spans="1:22" s="168" customFormat="1" ht="11.1" customHeight="1" x14ac:dyDescent="0.25">
      <c r="A77" s="7"/>
      <c r="B77" s="401"/>
      <c r="C77" s="408"/>
      <c r="D77" s="408"/>
      <c r="E77" s="54"/>
      <c r="F77" s="354"/>
      <c r="G77" s="56"/>
      <c r="H77" s="354"/>
      <c r="I77" s="409"/>
      <c r="J77" s="409"/>
      <c r="K77" s="354"/>
      <c r="L77" s="354"/>
      <c r="M77" s="407"/>
      <c r="N77" s="56"/>
      <c r="O77" s="354"/>
      <c r="P77" s="56"/>
      <c r="Q77" s="354"/>
      <c r="R77" s="354"/>
      <c r="S77" s="403"/>
      <c r="U77" s="343"/>
      <c r="V77" s="348"/>
    </row>
    <row r="78" spans="1:22" s="171" customFormat="1" ht="11.1" customHeight="1" x14ac:dyDescent="0.25">
      <c r="A78" s="4"/>
      <c r="B78" s="401"/>
      <c r="C78" s="408"/>
      <c r="D78" s="408"/>
      <c r="E78" s="54"/>
      <c r="F78" s="354"/>
      <c r="G78" s="503" t="s">
        <v>479</v>
      </c>
      <c r="H78" s="503"/>
      <c r="I78" s="503"/>
      <c r="J78" s="503"/>
      <c r="K78" s="503"/>
      <c r="L78" s="503"/>
      <c r="M78" s="407"/>
      <c r="N78" s="56"/>
      <c r="O78" s="354"/>
      <c r="P78" s="56"/>
      <c r="Q78" s="354"/>
      <c r="R78" s="354"/>
      <c r="S78" s="403"/>
      <c r="U78" s="344"/>
      <c r="V78" s="349"/>
    </row>
    <row r="79" spans="1:22" s="171" customFormat="1" ht="11.1" customHeight="1" x14ac:dyDescent="0.25">
      <c r="A79" s="4"/>
      <c r="B79" s="405"/>
      <c r="C79" s="406"/>
      <c r="D79" s="406"/>
      <c r="E79" s="406"/>
      <c r="F79" s="406"/>
      <c r="G79" s="504" t="s">
        <v>480</v>
      </c>
      <c r="H79" s="504"/>
      <c r="I79" s="504"/>
      <c r="J79" s="504"/>
      <c r="K79" s="504"/>
      <c r="L79" s="504"/>
      <c r="M79" s="406"/>
      <c r="N79" s="406"/>
      <c r="O79" s="406"/>
      <c r="P79" s="406"/>
      <c r="Q79" s="406"/>
      <c r="R79" s="406"/>
      <c r="S79" s="410"/>
      <c r="U79" s="344"/>
      <c r="V79" s="349"/>
    </row>
    <row r="80" spans="1:22" ht="9.9499999999999993" customHeight="1" x14ac:dyDescent="0.25">
      <c r="B80" s="470"/>
      <c r="C80" s="471"/>
      <c r="D80" s="471"/>
      <c r="E80" s="471"/>
      <c r="F80" s="471"/>
      <c r="G80" s="471"/>
      <c r="H80" s="136"/>
      <c r="I80" s="136"/>
      <c r="J80" s="136"/>
      <c r="K80" s="471"/>
      <c r="L80" s="471"/>
      <c r="M80" s="471"/>
      <c r="N80" s="471"/>
      <c r="O80" s="471"/>
      <c r="P80" s="471"/>
      <c r="Q80" s="136"/>
      <c r="R80" s="136"/>
      <c r="S80" s="137"/>
    </row>
    <row r="81" spans="7:16" ht="9.9499999999999993" customHeight="1" x14ac:dyDescent="0.25"/>
    <row r="82" spans="7:16" ht="9.9499999999999993" customHeight="1" x14ac:dyDescent="0.25">
      <c r="G82" s="25"/>
      <c r="H82" s="5"/>
      <c r="I82" s="5"/>
      <c r="J82" s="5"/>
    </row>
    <row r="83" spans="7:16" ht="9.9499999999999993" customHeight="1" x14ac:dyDescent="0.25"/>
    <row r="84" spans="7:16" ht="9.9499999999999993" customHeight="1" x14ac:dyDescent="0.25"/>
    <row r="85" spans="7:16" ht="9.9499999999999993" customHeight="1" x14ac:dyDescent="0.25"/>
    <row r="86" spans="7:16" ht="9.9499999999999993" customHeight="1" x14ac:dyDescent="0.25"/>
    <row r="87" spans="7:16" ht="9.9499999999999993" customHeight="1" x14ac:dyDescent="0.25"/>
    <row r="88" spans="7:16" ht="9.9499999999999993" customHeight="1" x14ac:dyDescent="0.25">
      <c r="P88" s="231"/>
    </row>
    <row r="89" spans="7:16" ht="9.9499999999999993" customHeight="1" x14ac:dyDescent="0.25"/>
    <row r="90" spans="7:16" ht="9.9499999999999993" customHeight="1" x14ac:dyDescent="0.25">
      <c r="P90" s="230"/>
    </row>
    <row r="91" spans="7:16" ht="9.9499999999999993" customHeight="1" x14ac:dyDescent="0.25"/>
    <row r="92" spans="7:16" ht="9.9499999999999993" customHeight="1" x14ac:dyDescent="0.25"/>
    <row r="93" spans="7:16" ht="9.9499999999999993" customHeight="1" x14ac:dyDescent="0.25"/>
    <row r="94" spans="7:16" ht="9.9499999999999993" customHeight="1" x14ac:dyDescent="0.25"/>
    <row r="95" spans="7:16" ht="9.9499999999999993" customHeight="1" x14ac:dyDescent="0.25"/>
    <row r="96" spans="7:16" ht="9.9499999999999993" customHeight="1" x14ac:dyDescent="0.25"/>
    <row r="97" ht="9.9499999999999993" customHeight="1" x14ac:dyDescent="0.25"/>
    <row r="98" ht="9.9499999999999993" customHeight="1" x14ac:dyDescent="0.25"/>
    <row r="99" ht="9.9499999999999993" customHeight="1" x14ac:dyDescent="0.25"/>
    <row r="100" ht="9.9499999999999993" customHeight="1" x14ac:dyDescent="0.25"/>
    <row r="101" ht="9.9499999999999993" customHeight="1" x14ac:dyDescent="0.25"/>
    <row r="102" ht="9.9499999999999993" customHeight="1" x14ac:dyDescent="0.25"/>
    <row r="103" ht="9.9499999999999993" customHeight="1" x14ac:dyDescent="0.25"/>
    <row r="104" ht="9.9499999999999993" customHeight="1" x14ac:dyDescent="0.25"/>
    <row r="105" ht="9.9499999999999993" customHeight="1" x14ac:dyDescent="0.25"/>
    <row r="106" ht="9.9499999999999993" customHeight="1" x14ac:dyDescent="0.25"/>
    <row r="107" ht="9.9499999999999993" customHeight="1" x14ac:dyDescent="0.25"/>
    <row r="108" ht="9.9499999999999993" customHeight="1" x14ac:dyDescent="0.25"/>
    <row r="109" ht="9.9499999999999993" customHeight="1" x14ac:dyDescent="0.25"/>
    <row r="110" ht="9.9499999999999993" customHeight="1" x14ac:dyDescent="0.25"/>
    <row r="111" ht="9.9499999999999993" customHeight="1" x14ac:dyDescent="0.25"/>
    <row r="112" ht="9.9499999999999993" customHeight="1" x14ac:dyDescent="0.25"/>
    <row r="113" ht="9.9499999999999993" customHeight="1" x14ac:dyDescent="0.25"/>
    <row r="114" ht="9.9499999999999993" customHeight="1" x14ac:dyDescent="0.25"/>
    <row r="115" ht="9.9499999999999993" customHeight="1" x14ac:dyDescent="0.25"/>
    <row r="116" ht="9.9499999999999993" customHeight="1" x14ac:dyDescent="0.25"/>
    <row r="117" ht="9.9499999999999993" customHeight="1" x14ac:dyDescent="0.25"/>
    <row r="118" ht="9.9499999999999993" customHeight="1" x14ac:dyDescent="0.25"/>
    <row r="221" spans="3:3" x14ac:dyDescent="0.25">
      <c r="C221" s="4" t="s">
        <v>477</v>
      </c>
    </row>
  </sheetData>
  <mergeCells count="15">
    <mergeCell ref="B80:G80"/>
    <mergeCell ref="K80:P80"/>
    <mergeCell ref="C73:G73"/>
    <mergeCell ref="L73:P73"/>
    <mergeCell ref="C74:G74"/>
    <mergeCell ref="L74:P74"/>
    <mergeCell ref="C75:G75"/>
    <mergeCell ref="L75:P75"/>
    <mergeCell ref="G78:L78"/>
    <mergeCell ref="G79:L79"/>
    <mergeCell ref="C1:S1"/>
    <mergeCell ref="I2:I3"/>
    <mergeCell ref="R2:R4"/>
    <mergeCell ref="C72:G72"/>
    <mergeCell ref="L72:P72"/>
  </mergeCells>
  <printOptions horizontalCentered="1"/>
  <pageMargins left="0.23622047244094491" right="0.23622047244094491" top="0.31496062992125984" bottom="0.31496062992125984" header="0.31496062992125984" footer="0.31496062992125984"/>
  <pageSetup scale="63" orientation="landscape" r:id="rId1"/>
  <headerFooter alignWithMargins="0"/>
  <ignoredErrors>
    <ignoredError sqref="N30 P30 P32 N32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C1:R58"/>
  <sheetViews>
    <sheetView showGridLines="0" zoomScaleNormal="100" workbookViewId="0">
      <selection activeCell="G15" sqref="G15"/>
    </sheetView>
  </sheetViews>
  <sheetFormatPr baseColWidth="10" defaultColWidth="5.7109375" defaultRowHeight="12" customHeight="1" x14ac:dyDescent="0.25"/>
  <cols>
    <col min="1" max="1" width="3.28515625" style="232" customWidth="1"/>
    <col min="2" max="2" width="2.28515625" style="232" customWidth="1"/>
    <col min="3" max="3" width="4" style="232" customWidth="1"/>
    <col min="4" max="4" width="6" style="232" customWidth="1"/>
    <col min="5" max="5" width="47.85546875" style="232" customWidth="1"/>
    <col min="6" max="6" width="3" style="1" hidden="1" customWidth="1"/>
    <col min="7" max="7" width="25.7109375" style="233" customWidth="1"/>
    <col min="8" max="8" width="2.7109375" style="233" customWidth="1"/>
    <col min="9" max="9" width="25.85546875" style="233" customWidth="1"/>
    <col min="10" max="10" width="17.5703125" style="232" hidden="1" customWidth="1"/>
    <col min="11" max="11" width="20" style="232" hidden="1" customWidth="1"/>
    <col min="12" max="15" width="4.5703125" style="232" customWidth="1"/>
    <col min="16" max="17" width="5.7109375" style="232"/>
    <col min="18" max="18" width="25.42578125" style="232" customWidth="1"/>
    <col min="19" max="16384" width="5.7109375" style="232"/>
  </cols>
  <sheetData>
    <row r="1" spans="3:18" ht="69.75" customHeight="1" x14ac:dyDescent="0.25"/>
    <row r="2" spans="3:18" s="7" customFormat="1" ht="66.75" customHeight="1" x14ac:dyDescent="0.25">
      <c r="C2" s="34"/>
      <c r="D2" s="505" t="s">
        <v>478</v>
      </c>
      <c r="E2" s="505"/>
      <c r="F2" s="505"/>
      <c r="G2" s="505"/>
      <c r="H2" s="505"/>
      <c r="I2" s="505"/>
      <c r="J2" s="505"/>
      <c r="K2" s="505"/>
      <c r="L2" s="506"/>
      <c r="M2" s="267"/>
      <c r="N2" s="267"/>
      <c r="O2" s="267"/>
      <c r="Q2" s="29"/>
    </row>
    <row r="3" spans="3:18" s="7" customFormat="1" ht="18.75" customHeight="1" x14ac:dyDescent="0.25">
      <c r="C3" s="253"/>
      <c r="D3" s="420"/>
      <c r="E3" s="420"/>
      <c r="F3" s="420"/>
      <c r="G3" s="420"/>
      <c r="H3" s="420"/>
      <c r="I3" s="420"/>
      <c r="J3" s="420"/>
      <c r="K3" s="420"/>
      <c r="L3" s="421"/>
      <c r="M3" s="267"/>
      <c r="N3" s="267"/>
      <c r="O3" s="267"/>
      <c r="Q3" s="29"/>
    </row>
    <row r="4" spans="3:18" ht="12" customHeight="1" x14ac:dyDescent="0.25">
      <c r="C4" s="248"/>
      <c r="D4" s="422"/>
      <c r="E4" s="422"/>
      <c r="F4" s="423"/>
      <c r="G4" s="424"/>
      <c r="H4" s="424"/>
      <c r="I4" s="424"/>
      <c r="J4" s="425"/>
      <c r="K4" s="425"/>
      <c r="L4" s="249"/>
    </row>
    <row r="5" spans="3:18" ht="12" customHeight="1" x14ac:dyDescent="0.25">
      <c r="C5" s="248"/>
      <c r="D5" s="425"/>
      <c r="E5" s="426"/>
      <c r="F5" s="427" t="s">
        <v>256</v>
      </c>
      <c r="G5" s="428" t="s">
        <v>337</v>
      </c>
      <c r="H5" s="428"/>
      <c r="I5" s="428" t="s">
        <v>337</v>
      </c>
      <c r="J5" s="429"/>
      <c r="K5" s="429" t="s">
        <v>338</v>
      </c>
      <c r="L5" s="249"/>
    </row>
    <row r="6" spans="3:18" ht="12" customHeight="1" x14ac:dyDescent="0.25">
      <c r="C6" s="248"/>
      <c r="D6" s="429"/>
      <c r="E6" s="429"/>
      <c r="F6" s="427"/>
      <c r="G6" s="318">
        <v>46203</v>
      </c>
      <c r="H6" s="428"/>
      <c r="I6" s="318">
        <v>45838</v>
      </c>
      <c r="J6" s="429"/>
      <c r="K6" s="429" t="s">
        <v>339</v>
      </c>
      <c r="L6" s="249"/>
    </row>
    <row r="7" spans="3:18" ht="12" customHeight="1" x14ac:dyDescent="0.25">
      <c r="C7" s="248"/>
      <c r="D7" s="425"/>
      <c r="E7" s="425"/>
      <c r="F7" s="430"/>
      <c r="G7" s="431"/>
      <c r="H7" s="431"/>
      <c r="I7" s="431"/>
      <c r="J7" s="432"/>
      <c r="K7" s="432"/>
      <c r="L7" s="249"/>
    </row>
    <row r="8" spans="3:18" ht="12" customHeight="1" x14ac:dyDescent="0.25">
      <c r="C8" s="248"/>
      <c r="D8" s="429" t="s">
        <v>259</v>
      </c>
      <c r="E8" s="422" t="s">
        <v>340</v>
      </c>
      <c r="F8" s="430"/>
      <c r="G8" s="76">
        <f>SUM(G9:G11)</f>
        <v>0</v>
      </c>
      <c r="H8" s="366"/>
      <c r="I8" s="76">
        <f>SUM(I9:I11)</f>
        <v>0</v>
      </c>
      <c r="J8" s="113"/>
      <c r="K8" s="111">
        <f>+G8-I8</f>
        <v>0</v>
      </c>
      <c r="L8" s="249"/>
      <c r="R8" s="266"/>
    </row>
    <row r="9" spans="3:18" ht="12" customHeight="1" x14ac:dyDescent="0.25">
      <c r="C9" s="248"/>
      <c r="D9" s="429">
        <v>41</v>
      </c>
      <c r="E9" s="425" t="s">
        <v>341</v>
      </c>
      <c r="F9" s="371" t="s">
        <v>362</v>
      </c>
      <c r="G9" s="433">
        <f>IFERROR(VLOOKUP(D9,SYMJUN2026!$1:$1048576, 7,0),0)</f>
        <v>0</v>
      </c>
      <c r="H9" s="246"/>
      <c r="I9" s="433">
        <f>IFERROR(VLOOKUP(D9,SYMJUN2025!$1:$1048576,7,0),0)</f>
        <v>0</v>
      </c>
      <c r="J9" s="87"/>
      <c r="K9" s="86">
        <f>+G9-I9</f>
        <v>0</v>
      </c>
      <c r="L9" s="249"/>
      <c r="R9" s="266"/>
    </row>
    <row r="10" spans="3:18" ht="12" customHeight="1" x14ac:dyDescent="0.25">
      <c r="C10" s="248"/>
      <c r="D10" s="429">
        <v>44</v>
      </c>
      <c r="E10" s="425" t="s">
        <v>342</v>
      </c>
      <c r="F10" s="371" t="s">
        <v>362</v>
      </c>
      <c r="G10" s="433">
        <f>IFERROR(VLOOKUP(D10,SYMJUN2026!$1:$1048576, 7,0),0)</f>
        <v>0</v>
      </c>
      <c r="H10" s="246"/>
      <c r="I10" s="433">
        <f>IFERROR(VLOOKUP(D10,SYMJUN2025!$1:$1048576,7,0),0)</f>
        <v>0</v>
      </c>
      <c r="J10" s="87"/>
      <c r="K10" s="85">
        <f>+G10-I10</f>
        <v>0</v>
      </c>
      <c r="L10" s="249"/>
    </row>
    <row r="11" spans="3:18" ht="12" customHeight="1" x14ac:dyDescent="0.25">
      <c r="C11" s="248"/>
      <c r="D11" s="429">
        <v>47</v>
      </c>
      <c r="E11" s="425" t="s">
        <v>343</v>
      </c>
      <c r="F11" s="430"/>
      <c r="G11" s="433">
        <f>IFERROR(VLOOKUP(D11,SYMJUN2026!$1:$1048576, 7,0),0)</f>
        <v>0</v>
      </c>
      <c r="H11" s="246"/>
      <c r="I11" s="433">
        <f>IFERROR(VLOOKUP(D11,SYMJUN2025!$1:$1048576,7,0),0)</f>
        <v>0</v>
      </c>
      <c r="J11" s="87"/>
      <c r="K11" s="434">
        <f>+G11-I11</f>
        <v>0</v>
      </c>
      <c r="L11" s="249"/>
    </row>
    <row r="12" spans="3:18" ht="12" customHeight="1" x14ac:dyDescent="0.25">
      <c r="C12" s="248"/>
      <c r="D12" s="429"/>
      <c r="E12" s="425"/>
      <c r="F12" s="430"/>
      <c r="G12" s="246"/>
      <c r="H12" s="246"/>
      <c r="I12" s="246"/>
      <c r="J12" s="87"/>
      <c r="K12" s="87"/>
      <c r="L12" s="249"/>
    </row>
    <row r="13" spans="3:18" ht="12" customHeight="1" x14ac:dyDescent="0.25">
      <c r="C13" s="248"/>
      <c r="D13" s="429"/>
      <c r="E13" s="425"/>
      <c r="F13" s="430"/>
      <c r="G13" s="246"/>
      <c r="H13" s="246"/>
      <c r="I13" s="246"/>
      <c r="J13" s="87"/>
      <c r="K13" s="87"/>
      <c r="L13" s="249"/>
    </row>
    <row r="14" spans="3:18" ht="12" customHeight="1" x14ac:dyDescent="0.25">
      <c r="C14" s="248"/>
      <c r="D14" s="429"/>
      <c r="E14" s="422" t="s">
        <v>344</v>
      </c>
      <c r="F14" s="430"/>
      <c r="G14" s="76">
        <f>SUM(G15:G18)</f>
        <v>0</v>
      </c>
      <c r="H14" s="245"/>
      <c r="I14" s="76">
        <f>SUM(I15:I18)</f>
        <v>0</v>
      </c>
      <c r="J14" s="113"/>
      <c r="K14" s="111">
        <f>+G14-I14</f>
        <v>0</v>
      </c>
      <c r="L14" s="249"/>
    </row>
    <row r="15" spans="3:18" ht="12" customHeight="1" x14ac:dyDescent="0.25">
      <c r="C15" s="248"/>
      <c r="D15" s="429">
        <v>51</v>
      </c>
      <c r="E15" s="425" t="s">
        <v>345</v>
      </c>
      <c r="F15" s="371" t="s">
        <v>462</v>
      </c>
      <c r="G15" s="433">
        <f>IFERROR(VLOOKUP(D15,SYMJUN2026!$1:$1048576, 7,0),0)</f>
        <v>0</v>
      </c>
      <c r="H15" s="246"/>
      <c r="I15" s="433">
        <f>IFERROR(VLOOKUP(D15,SYMJUN2025!$1:$1048576,7,0),0)</f>
        <v>0</v>
      </c>
      <c r="J15" s="87"/>
      <c r="K15" s="85">
        <f>+G15-I15</f>
        <v>0</v>
      </c>
      <c r="L15" s="249"/>
    </row>
    <row r="16" spans="3:18" s="234" customFormat="1" ht="12" customHeight="1" x14ac:dyDescent="0.25">
      <c r="C16" s="250"/>
      <c r="D16" s="429">
        <v>53</v>
      </c>
      <c r="E16" s="425" t="s">
        <v>346</v>
      </c>
      <c r="F16" s="371" t="s">
        <v>462</v>
      </c>
      <c r="G16" s="433">
        <f>IFERROR(VLOOKUP(D16,SYMJUN2026!$1:$1048576, 7,0),0)</f>
        <v>0</v>
      </c>
      <c r="H16" s="246"/>
      <c r="I16" s="433">
        <f>IFERROR(VLOOKUP(D16,SYMJUN2025!$1:$1048576,7,0),0)</f>
        <v>0</v>
      </c>
      <c r="J16" s="87"/>
      <c r="K16" s="86">
        <f>+G16-I16</f>
        <v>0</v>
      </c>
      <c r="L16" s="251"/>
    </row>
    <row r="17" spans="3:15" s="234" customFormat="1" ht="12" customHeight="1" x14ac:dyDescent="0.25">
      <c r="C17" s="250"/>
      <c r="D17" s="429">
        <v>54</v>
      </c>
      <c r="E17" s="425" t="s">
        <v>342</v>
      </c>
      <c r="F17" s="430"/>
      <c r="G17" s="433">
        <f>IFERROR(VLOOKUP(D17,SYMJUN2026!$1:$1048576, 7,0),0)</f>
        <v>0</v>
      </c>
      <c r="H17" s="246"/>
      <c r="I17" s="433">
        <f>IFERROR(VLOOKUP(D17,SYMJUN2025!$1:$1048576,7,0),0)</f>
        <v>0</v>
      </c>
      <c r="J17" s="87"/>
      <c r="K17" s="86"/>
      <c r="L17" s="251"/>
    </row>
    <row r="18" spans="3:15" s="234" customFormat="1" ht="12" customHeight="1" x14ac:dyDescent="0.25">
      <c r="C18" s="250"/>
      <c r="D18" s="429">
        <v>57</v>
      </c>
      <c r="E18" s="425" t="s">
        <v>343</v>
      </c>
      <c r="F18" s="371" t="s">
        <v>462</v>
      </c>
      <c r="G18" s="433">
        <f>IFERROR(VLOOKUP(D18,SYMJUN2026!$1:$1048576, 7,0),0)</f>
        <v>0</v>
      </c>
      <c r="H18" s="246"/>
      <c r="I18" s="433">
        <f>IFERROR(VLOOKUP(D18,SYMJUN2025!$1:$1048576,7,0),0)</f>
        <v>0</v>
      </c>
      <c r="J18" s="87"/>
      <c r="K18" s="435">
        <f>+G18-I18</f>
        <v>0</v>
      </c>
      <c r="L18" s="249"/>
      <c r="M18" s="232"/>
      <c r="N18" s="232"/>
      <c r="O18" s="232"/>
    </row>
    <row r="19" spans="3:15" s="234" customFormat="1" ht="12" customHeight="1" x14ac:dyDescent="0.25">
      <c r="C19" s="250"/>
      <c r="D19" s="429"/>
      <c r="E19" s="425"/>
      <c r="F19" s="371"/>
      <c r="G19" s="433"/>
      <c r="H19" s="246"/>
      <c r="I19" s="433"/>
      <c r="J19" s="87"/>
      <c r="K19" s="435"/>
      <c r="L19" s="249"/>
      <c r="M19" s="232"/>
      <c r="N19" s="232"/>
      <c r="O19" s="232"/>
    </row>
    <row r="20" spans="3:15" ht="12" customHeight="1" x14ac:dyDescent="0.25">
      <c r="C20" s="248"/>
      <c r="D20" s="429"/>
      <c r="E20" s="425"/>
      <c r="F20" s="430"/>
      <c r="G20" s="436"/>
      <c r="H20" s="436"/>
      <c r="I20" s="436"/>
      <c r="J20" s="437"/>
      <c r="K20" s="437"/>
      <c r="L20" s="249"/>
    </row>
    <row r="21" spans="3:15" ht="12" customHeight="1" thickBot="1" x14ac:dyDescent="0.3">
      <c r="C21" s="248"/>
      <c r="D21" s="429"/>
      <c r="E21" s="422" t="s">
        <v>347</v>
      </c>
      <c r="F21" s="427"/>
      <c r="G21" s="108">
        <f>+G8-G14</f>
        <v>0</v>
      </c>
      <c r="H21" s="366"/>
      <c r="I21" s="108">
        <f>+I8-I14</f>
        <v>0</v>
      </c>
      <c r="J21" s="101"/>
      <c r="K21" s="101">
        <f>+G21-I21</f>
        <v>0</v>
      </c>
      <c r="L21" s="249"/>
    </row>
    <row r="22" spans="3:15" ht="12" customHeight="1" thickTop="1" x14ac:dyDescent="0.25">
      <c r="C22" s="248"/>
      <c r="D22" s="429"/>
      <c r="E22" s="422"/>
      <c r="F22" s="427"/>
      <c r="G22" s="245"/>
      <c r="H22" s="245"/>
      <c r="I22" s="245"/>
      <c r="J22" s="101"/>
      <c r="K22" s="101"/>
      <c r="L22" s="249"/>
    </row>
    <row r="23" spans="3:15" ht="12" customHeight="1" x14ac:dyDescent="0.25">
      <c r="C23" s="248"/>
      <c r="D23" s="429"/>
      <c r="E23" s="422"/>
      <c r="F23" s="427"/>
      <c r="G23" s="245"/>
      <c r="H23" s="245"/>
      <c r="I23" s="245"/>
      <c r="J23" s="101"/>
      <c r="K23" s="101"/>
      <c r="L23" s="249"/>
    </row>
    <row r="24" spans="3:15" ht="12" customHeight="1" x14ac:dyDescent="0.25">
      <c r="C24" s="248"/>
      <c r="D24" s="429"/>
      <c r="E24" s="422" t="s">
        <v>348</v>
      </c>
      <c r="F24" s="427"/>
      <c r="G24" s="76">
        <f>+G25</f>
        <v>0</v>
      </c>
      <c r="H24" s="245"/>
      <c r="I24" s="76">
        <f>+I25</f>
        <v>0</v>
      </c>
      <c r="J24" s="101"/>
      <c r="K24" s="101"/>
      <c r="L24" s="249"/>
    </row>
    <row r="25" spans="3:15" ht="12" customHeight="1" x14ac:dyDescent="0.25">
      <c r="C25" s="248"/>
      <c r="D25" s="429">
        <v>48</v>
      </c>
      <c r="E25" s="425" t="s">
        <v>349</v>
      </c>
      <c r="F25" s="371" t="s">
        <v>362</v>
      </c>
      <c r="G25" s="433">
        <f>IFERROR(VLOOKUP(D25,SYMJUN2026!$1:$1048576, 7,0),0)</f>
        <v>0</v>
      </c>
      <c r="H25" s="246"/>
      <c r="I25" s="433">
        <f>IFERROR(VLOOKUP(D25,SYMJUN2025!$1:$1048576,7,0),0)</f>
        <v>0</v>
      </c>
      <c r="J25" s="101"/>
      <c r="K25" s="101"/>
      <c r="L25" s="249"/>
    </row>
    <row r="26" spans="3:15" ht="12" customHeight="1" x14ac:dyDescent="0.25">
      <c r="C26" s="248"/>
      <c r="D26" s="429"/>
      <c r="E26" s="425"/>
      <c r="F26" s="430"/>
      <c r="G26" s="433">
        <f>IFERROR(VLOOKUP(D26,SYMJUN2026!$1:$1048576, 7,0),0)</f>
        <v>0</v>
      </c>
      <c r="H26" s="246"/>
      <c r="I26" s="246"/>
      <c r="J26" s="87"/>
      <c r="K26" s="87"/>
      <c r="L26" s="249"/>
    </row>
    <row r="27" spans="3:15" ht="12" customHeight="1" x14ac:dyDescent="0.25">
      <c r="C27" s="248"/>
      <c r="D27" s="429"/>
      <c r="E27" s="422" t="s">
        <v>350</v>
      </c>
      <c r="F27" s="430"/>
      <c r="G27" s="76">
        <f>SUM(G28:G30)</f>
        <v>0</v>
      </c>
      <c r="H27" s="245"/>
      <c r="I27" s="76">
        <f>+I28</f>
        <v>0</v>
      </c>
      <c r="J27" s="111"/>
      <c r="K27" s="101">
        <f>+G27-I27</f>
        <v>0</v>
      </c>
      <c r="L27" s="249"/>
    </row>
    <row r="28" spans="3:15" ht="12" customHeight="1" x14ac:dyDescent="0.25">
      <c r="C28" s="248"/>
      <c r="D28" s="429">
        <v>58</v>
      </c>
      <c r="E28" s="425" t="s">
        <v>351</v>
      </c>
      <c r="F28" s="371" t="s">
        <v>462</v>
      </c>
      <c r="G28" s="433">
        <f>IFERROR(VLOOKUP(D28,SYMJUN2026!$1:$1048576, 7,0),0)</f>
        <v>0</v>
      </c>
      <c r="H28" s="246"/>
      <c r="I28" s="433">
        <f>IFERROR(VLOOKUP(D28,SYMJUN2025!$1:$1048576,7,0),0)</f>
        <v>0</v>
      </c>
      <c r="J28" s="85"/>
      <c r="K28" s="86">
        <f>+G28-I28</f>
        <v>0</v>
      </c>
      <c r="L28" s="249"/>
    </row>
    <row r="29" spans="3:15" ht="12" customHeight="1" x14ac:dyDescent="0.25">
      <c r="C29" s="248"/>
      <c r="D29" s="429"/>
      <c r="E29" s="425"/>
      <c r="F29" s="430"/>
      <c r="G29" s="433"/>
      <c r="H29" s="246"/>
      <c r="I29" s="433"/>
      <c r="J29" s="85"/>
      <c r="K29" s="86"/>
      <c r="L29" s="249"/>
    </row>
    <row r="30" spans="3:15" ht="12" customHeight="1" x14ac:dyDescent="0.25">
      <c r="C30" s="248"/>
      <c r="D30" s="429"/>
      <c r="E30" s="425"/>
      <c r="F30" s="430"/>
      <c r="G30" s="433"/>
      <c r="H30" s="246"/>
      <c r="I30" s="433"/>
      <c r="J30" s="85"/>
      <c r="K30" s="86"/>
      <c r="L30" s="249"/>
    </row>
    <row r="31" spans="3:15" ht="12" customHeight="1" thickBot="1" x14ac:dyDescent="0.3">
      <c r="C31" s="248"/>
      <c r="D31" s="429"/>
      <c r="E31" s="422" t="s">
        <v>352</v>
      </c>
      <c r="F31" s="430"/>
      <c r="G31" s="108">
        <f>+G24-G27</f>
        <v>0</v>
      </c>
      <c r="H31" s="366"/>
      <c r="I31" s="108">
        <f>+I24-I27</f>
        <v>0</v>
      </c>
      <c r="J31" s="85"/>
      <c r="K31" s="86"/>
      <c r="L31" s="249"/>
    </row>
    <row r="32" spans="3:15" ht="12" customHeight="1" thickTop="1" x14ac:dyDescent="0.25">
      <c r="C32" s="248"/>
      <c r="D32" s="429"/>
      <c r="E32" s="425"/>
      <c r="F32" s="430"/>
      <c r="G32" s="433"/>
      <c r="H32" s="246"/>
      <c r="I32" s="433"/>
      <c r="J32" s="85"/>
      <c r="K32" s="86"/>
      <c r="L32" s="249"/>
    </row>
    <row r="33" spans="3:15" ht="12" customHeight="1" x14ac:dyDescent="0.25">
      <c r="C33" s="248"/>
      <c r="D33" s="429"/>
      <c r="E33" s="425"/>
      <c r="F33" s="430"/>
      <c r="G33" s="433"/>
      <c r="H33" s="246"/>
      <c r="I33" s="433"/>
      <c r="J33" s="85"/>
      <c r="K33" s="86"/>
      <c r="L33" s="249"/>
    </row>
    <row r="34" spans="3:15" ht="12" customHeight="1" x14ac:dyDescent="0.25">
      <c r="C34" s="248"/>
      <c r="D34" s="429"/>
      <c r="E34" s="425"/>
      <c r="F34" s="430"/>
      <c r="G34" s="246"/>
      <c r="H34" s="246"/>
      <c r="I34" s="246"/>
      <c r="J34" s="87"/>
      <c r="K34" s="87"/>
      <c r="L34" s="252"/>
      <c r="M34" s="268"/>
      <c r="N34" s="268"/>
      <c r="O34" s="268"/>
    </row>
    <row r="35" spans="3:15" s="234" customFormat="1" ht="12" customHeight="1" thickBot="1" x14ac:dyDescent="0.3">
      <c r="C35" s="250"/>
      <c r="D35" s="429"/>
      <c r="E35" s="422" t="s">
        <v>353</v>
      </c>
      <c r="F35" s="427"/>
      <c r="G35" s="108">
        <f>+G21+G31</f>
        <v>0</v>
      </c>
      <c r="H35" s="366"/>
      <c r="I35" s="108">
        <f>+I21+I31</f>
        <v>0</v>
      </c>
      <c r="J35" s="113"/>
      <c r="K35" s="113">
        <f>+G35-I35</f>
        <v>0</v>
      </c>
      <c r="L35" s="249"/>
      <c r="M35" s="232"/>
      <c r="N35" s="232"/>
      <c r="O35" s="232"/>
    </row>
    <row r="36" spans="3:15" s="7" customFormat="1" ht="12" customHeight="1" thickTop="1" x14ac:dyDescent="0.25">
      <c r="C36" s="253"/>
      <c r="D36" s="364"/>
      <c r="E36" s="364"/>
      <c r="F36" s="364"/>
      <c r="G36" s="364"/>
      <c r="H36" s="364"/>
      <c r="I36" s="357"/>
      <c r="J36" s="32"/>
      <c r="K36" s="364"/>
      <c r="L36" s="254"/>
      <c r="M36" s="32"/>
      <c r="N36" s="32"/>
      <c r="O36" s="32"/>
    </row>
    <row r="37" spans="3:15" s="7" customFormat="1" ht="12" customHeight="1" x14ac:dyDescent="0.25">
      <c r="C37" s="253"/>
      <c r="D37" s="394"/>
      <c r="E37" s="394"/>
      <c r="F37" s="395"/>
      <c r="G37" s="394"/>
      <c r="H37" s="394"/>
      <c r="I37" s="382"/>
      <c r="J37" s="50"/>
      <c r="K37" s="394"/>
      <c r="L37" s="255"/>
      <c r="M37" s="50"/>
      <c r="N37" s="50"/>
      <c r="O37" s="50"/>
    </row>
    <row r="38" spans="3:15" s="7" customFormat="1" ht="12" customHeight="1" x14ac:dyDescent="0.25">
      <c r="C38" s="253"/>
      <c r="D38" s="394"/>
      <c r="E38" s="394"/>
      <c r="F38" s="395"/>
      <c r="G38" s="394"/>
      <c r="H38" s="394"/>
      <c r="I38" s="382"/>
      <c r="J38" s="50"/>
      <c r="K38" s="394"/>
      <c r="L38" s="255"/>
      <c r="M38" s="50"/>
      <c r="N38" s="50"/>
      <c r="O38" s="50"/>
    </row>
    <row r="39" spans="3:15" s="7" customFormat="1" ht="12" customHeight="1" x14ac:dyDescent="0.25">
      <c r="C39" s="253"/>
      <c r="D39" s="394"/>
      <c r="E39" s="394"/>
      <c r="F39" s="395"/>
      <c r="G39" s="394"/>
      <c r="H39" s="394"/>
      <c r="I39" s="382"/>
      <c r="J39" s="50"/>
      <c r="K39" s="394"/>
      <c r="L39" s="255"/>
      <c r="M39" s="50"/>
      <c r="N39" s="50"/>
      <c r="O39" s="50"/>
    </row>
    <row r="40" spans="3:15" s="7" customFormat="1" ht="12" customHeight="1" x14ac:dyDescent="0.25">
      <c r="C40" s="253"/>
      <c r="D40" s="394"/>
      <c r="E40" s="394"/>
      <c r="F40" s="395"/>
      <c r="G40" s="394"/>
      <c r="H40" s="394"/>
      <c r="I40" s="382"/>
      <c r="J40" s="50"/>
      <c r="K40" s="394"/>
      <c r="L40" s="255"/>
      <c r="M40" s="50"/>
      <c r="N40" s="50"/>
      <c r="O40" s="50"/>
    </row>
    <row r="41" spans="3:15" s="7" customFormat="1" ht="12" customHeight="1" x14ac:dyDescent="0.25">
      <c r="C41" s="253"/>
      <c r="D41" s="394"/>
      <c r="E41" s="394"/>
      <c r="F41" s="395"/>
      <c r="G41" s="394"/>
      <c r="H41" s="394"/>
      <c r="I41" s="382"/>
      <c r="J41" s="50"/>
      <c r="K41" s="394"/>
      <c r="L41" s="255"/>
      <c r="M41" s="50"/>
      <c r="N41" s="50"/>
      <c r="O41" s="50"/>
    </row>
    <row r="42" spans="3:15" s="7" customFormat="1" ht="12" customHeight="1" x14ac:dyDescent="0.25">
      <c r="C42" s="253"/>
      <c r="D42" s="394"/>
      <c r="E42" s="394"/>
      <c r="F42" s="395"/>
      <c r="G42" s="394"/>
      <c r="H42" s="394"/>
      <c r="I42" s="382"/>
      <c r="J42" s="50"/>
      <c r="K42" s="394"/>
      <c r="L42" s="255"/>
      <c r="M42" s="50"/>
      <c r="N42" s="50"/>
      <c r="O42" s="50"/>
    </row>
    <row r="43" spans="3:15" s="7" customFormat="1" ht="12" customHeight="1" x14ac:dyDescent="0.25">
      <c r="C43" s="253"/>
      <c r="D43" s="394"/>
      <c r="E43" s="394"/>
      <c r="F43" s="395"/>
      <c r="G43" s="394"/>
      <c r="H43" s="394"/>
      <c r="I43" s="382"/>
      <c r="J43" s="50"/>
      <c r="K43" s="394"/>
      <c r="L43" s="255"/>
      <c r="M43" s="50"/>
      <c r="N43" s="50"/>
      <c r="O43" s="50"/>
    </row>
    <row r="44" spans="3:15" s="7" customFormat="1" ht="12" customHeight="1" x14ac:dyDescent="0.25">
      <c r="C44" s="253"/>
      <c r="D44" s="394"/>
      <c r="E44" s="394"/>
      <c r="F44" s="395"/>
      <c r="G44" s="394"/>
      <c r="H44" s="394"/>
      <c r="I44" s="382"/>
      <c r="J44" s="50"/>
      <c r="K44" s="394"/>
      <c r="L44" s="255"/>
      <c r="M44" s="50"/>
      <c r="N44" s="50"/>
      <c r="O44" s="50"/>
    </row>
    <row r="45" spans="3:15" s="7" customFormat="1" ht="12" customHeight="1" x14ac:dyDescent="0.25">
      <c r="C45" s="253"/>
      <c r="D45" s="354"/>
      <c r="E45" s="412"/>
      <c r="F45" s="402"/>
      <c r="G45" s="354"/>
      <c r="H45" s="500"/>
      <c r="I45" s="500"/>
      <c r="J45" s="500"/>
      <c r="K45" s="500"/>
      <c r="L45" s="507"/>
      <c r="M45" s="411"/>
      <c r="N45" s="411"/>
      <c r="O45" s="411"/>
    </row>
    <row r="46" spans="3:15" s="171" customFormat="1" ht="12" customHeight="1" x14ac:dyDescent="0.25">
      <c r="C46" s="257"/>
      <c r="D46" s="500" t="s">
        <v>296</v>
      </c>
      <c r="E46" s="500"/>
      <c r="F46" s="404"/>
      <c r="G46" s="500" t="s">
        <v>459</v>
      </c>
      <c r="H46" s="500"/>
      <c r="I46" s="500"/>
      <c r="J46" s="500"/>
      <c r="K46" s="378"/>
      <c r="L46" s="416"/>
      <c r="M46" s="417"/>
      <c r="N46" s="417"/>
      <c r="O46" s="417"/>
    </row>
    <row r="47" spans="3:15" s="4" customFormat="1" ht="12" customHeight="1" x14ac:dyDescent="0.25">
      <c r="C47" s="418"/>
      <c r="D47" s="501" t="s">
        <v>435</v>
      </c>
      <c r="E47" s="501"/>
      <c r="F47" s="354"/>
      <c r="G47" s="501" t="s">
        <v>436</v>
      </c>
      <c r="H47" s="501"/>
      <c r="I47" s="501"/>
      <c r="J47" s="501"/>
      <c r="K47" s="354"/>
      <c r="L47" s="403"/>
      <c r="M47" s="46"/>
      <c r="N47" s="46"/>
      <c r="O47" s="46"/>
    </row>
    <row r="48" spans="3:15" s="7" customFormat="1" ht="12" customHeight="1" x14ac:dyDescent="0.25">
      <c r="C48" s="253"/>
      <c r="D48" s="502" t="s">
        <v>354</v>
      </c>
      <c r="E48" s="502"/>
      <c r="F48" s="415"/>
      <c r="G48" s="501" t="s">
        <v>437</v>
      </c>
      <c r="H48" s="501"/>
      <c r="I48" s="501"/>
      <c r="J48" s="501"/>
      <c r="K48" s="354"/>
      <c r="L48" s="403"/>
      <c r="M48" s="46"/>
      <c r="N48" s="46"/>
      <c r="O48" s="46"/>
    </row>
    <row r="49" spans="3:15" s="168" customFormat="1" ht="12" customHeight="1" x14ac:dyDescent="0.25">
      <c r="C49" s="256"/>
      <c r="D49" s="354"/>
      <c r="E49" s="414"/>
      <c r="F49" s="415"/>
      <c r="G49" s="354"/>
      <c r="H49" s="354"/>
      <c r="I49" s="413"/>
      <c r="J49" s="56"/>
      <c r="K49" s="354"/>
      <c r="L49" s="279"/>
      <c r="M49" s="165"/>
      <c r="N49" s="165"/>
      <c r="O49" s="165"/>
    </row>
    <row r="50" spans="3:15" s="168" customFormat="1" ht="12" customHeight="1" x14ac:dyDescent="0.25">
      <c r="C50" s="256"/>
      <c r="D50" s="354"/>
      <c r="E50" s="414"/>
      <c r="F50" s="415"/>
      <c r="G50" s="354"/>
      <c r="H50" s="354"/>
      <c r="I50" s="413"/>
      <c r="J50" s="56"/>
      <c r="K50" s="354"/>
      <c r="L50" s="279"/>
      <c r="M50" s="165"/>
      <c r="N50" s="165"/>
      <c r="O50" s="165"/>
    </row>
    <row r="51" spans="3:15" s="168" customFormat="1" ht="12" customHeight="1" x14ac:dyDescent="0.25">
      <c r="C51" s="256"/>
      <c r="D51" s="354"/>
      <c r="E51" s="414"/>
      <c r="F51" s="415"/>
      <c r="G51" s="354"/>
      <c r="H51" s="354"/>
      <c r="I51" s="413"/>
      <c r="J51" s="56"/>
      <c r="K51" s="354"/>
      <c r="L51" s="279"/>
      <c r="M51" s="165"/>
      <c r="N51" s="165"/>
      <c r="O51" s="165"/>
    </row>
    <row r="52" spans="3:15" s="168" customFormat="1" ht="12" customHeight="1" x14ac:dyDescent="0.25">
      <c r="C52" s="256"/>
      <c r="D52" s="354"/>
      <c r="E52" s="414"/>
      <c r="F52" s="415"/>
      <c r="G52" s="354"/>
      <c r="H52" s="354"/>
      <c r="I52" s="413"/>
      <c r="J52" s="56"/>
      <c r="K52" s="354"/>
      <c r="L52" s="279"/>
      <c r="M52" s="165"/>
      <c r="N52" s="165"/>
      <c r="O52" s="165"/>
    </row>
    <row r="53" spans="3:15" s="171" customFormat="1" ht="12" customHeight="1" x14ac:dyDescent="0.25">
      <c r="C53" s="257"/>
      <c r="D53" s="354"/>
      <c r="E53" s="414"/>
      <c r="F53" s="415"/>
      <c r="G53" s="354"/>
      <c r="H53" s="354"/>
      <c r="I53" s="413"/>
      <c r="J53" s="56"/>
      <c r="K53" s="354"/>
      <c r="L53" s="279"/>
      <c r="M53" s="165"/>
      <c r="N53" s="165"/>
      <c r="O53" s="165"/>
    </row>
    <row r="54" spans="3:15" s="171" customFormat="1" ht="12" customHeight="1" x14ac:dyDescent="0.25">
      <c r="C54" s="257"/>
      <c r="D54" s="500" t="s">
        <v>297</v>
      </c>
      <c r="E54" s="500"/>
      <c r="F54" s="500"/>
      <c r="G54" s="500"/>
      <c r="H54" s="500"/>
      <c r="I54" s="500"/>
      <c r="J54" s="378"/>
      <c r="K54" s="378"/>
      <c r="L54" s="416"/>
      <c r="M54" s="417"/>
      <c r="N54" s="417"/>
      <c r="O54" s="417"/>
    </row>
    <row r="55" spans="3:15" s="4" customFormat="1" ht="12" customHeight="1" x14ac:dyDescent="0.25">
      <c r="C55" s="418"/>
      <c r="D55" s="501" t="s">
        <v>460</v>
      </c>
      <c r="E55" s="501"/>
      <c r="F55" s="501"/>
      <c r="G55" s="501"/>
      <c r="H55" s="501"/>
      <c r="I55" s="501"/>
      <c r="J55" s="354"/>
      <c r="K55" s="354"/>
      <c r="L55" s="403"/>
      <c r="M55" s="46"/>
      <c r="N55" s="46"/>
      <c r="O55" s="46"/>
    </row>
    <row r="56" spans="3:15" s="4" customFormat="1" ht="12" customHeight="1" x14ac:dyDescent="0.25">
      <c r="C56" s="418"/>
      <c r="D56" s="382"/>
      <c r="E56" s="382"/>
      <c r="F56" s="382"/>
      <c r="G56" s="382"/>
      <c r="H56" s="382"/>
      <c r="I56" s="382"/>
      <c r="J56" s="382"/>
      <c r="K56" s="382"/>
      <c r="L56" s="419"/>
      <c r="M56" s="47"/>
      <c r="N56" s="47"/>
      <c r="O56" s="47"/>
    </row>
    <row r="57" spans="3:15" s="4" customFormat="1" ht="12" customHeight="1" x14ac:dyDescent="0.25">
      <c r="C57" s="418"/>
      <c r="D57" s="382"/>
      <c r="E57" s="382"/>
      <c r="F57" s="382"/>
      <c r="G57" s="382"/>
      <c r="H57" s="382"/>
      <c r="I57" s="382"/>
      <c r="J57" s="382"/>
      <c r="K57" s="382"/>
      <c r="L57" s="419"/>
      <c r="M57" s="47"/>
      <c r="N57" s="47"/>
      <c r="O57" s="47"/>
    </row>
    <row r="58" spans="3:15" s="4" customFormat="1" ht="12" customHeight="1" x14ac:dyDescent="0.25">
      <c r="C58" s="43"/>
      <c r="D58" s="471"/>
      <c r="E58" s="471"/>
      <c r="F58" s="136"/>
      <c r="G58" s="471"/>
      <c r="H58" s="471"/>
      <c r="I58" s="471"/>
      <c r="J58" s="471"/>
      <c r="K58" s="471"/>
      <c r="L58" s="508"/>
      <c r="M58" s="269"/>
      <c r="N58" s="269"/>
      <c r="O58" s="269"/>
    </row>
  </sheetData>
  <mergeCells count="12">
    <mergeCell ref="D2:L2"/>
    <mergeCell ref="H45:L45"/>
    <mergeCell ref="D58:E58"/>
    <mergeCell ref="G58:L58"/>
    <mergeCell ref="G46:J46"/>
    <mergeCell ref="G47:J47"/>
    <mergeCell ref="G48:J48"/>
    <mergeCell ref="D46:E46"/>
    <mergeCell ref="D47:E47"/>
    <mergeCell ref="D48:E48"/>
    <mergeCell ref="D54:I54"/>
    <mergeCell ref="D55:I55"/>
  </mergeCells>
  <printOptions horizontalCentered="1"/>
  <pageMargins left="0.70866141732283472" right="0.70866141732283472" top="0.74803149606299213" bottom="0.74803149606299213" header="0.31496062992125984" footer="0.31496062992125984"/>
  <pageSetup scale="70" orientation="portrait" r:id="rId1"/>
  <headerFooter alignWithMargins="0"/>
  <ignoredErrors>
    <ignoredError sqref="G27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79"/>
  <sheetViews>
    <sheetView showGridLines="0" zoomScaleNormal="100" workbookViewId="0">
      <selection activeCell="N17" sqref="N17"/>
    </sheetView>
  </sheetViews>
  <sheetFormatPr baseColWidth="10" defaultColWidth="5.7109375" defaultRowHeight="12" x14ac:dyDescent="0.25"/>
  <cols>
    <col min="1" max="1" width="5.5703125" style="232" customWidth="1"/>
    <col min="2" max="2" width="5.7109375" style="232" bestFit="1" customWidth="1"/>
    <col min="3" max="3" width="42.7109375" style="232" customWidth="1"/>
    <col min="4" max="4" width="6.85546875" style="330" hidden="1" customWidth="1"/>
    <col min="5" max="5" width="25.7109375" style="233" customWidth="1"/>
    <col min="6" max="6" width="2.7109375" style="233" customWidth="1"/>
    <col min="7" max="7" width="25.7109375" style="233" customWidth="1"/>
    <col min="8" max="8" width="17.42578125" style="232" hidden="1" customWidth="1"/>
    <col min="9" max="9" width="20" style="232" hidden="1" customWidth="1"/>
    <col min="10" max="10" width="6.28515625" style="232" customWidth="1"/>
    <col min="11" max="16384" width="5.7109375" style="232"/>
  </cols>
  <sheetData>
    <row r="1" spans="1:10" s="21" customFormat="1" ht="87.75" customHeight="1" x14ac:dyDescent="0.25">
      <c r="A1" s="438"/>
      <c r="B1" s="495" t="s">
        <v>478</v>
      </c>
      <c r="C1" s="495"/>
      <c r="D1" s="495"/>
      <c r="E1" s="495"/>
      <c r="F1" s="495"/>
      <c r="G1" s="495"/>
      <c r="H1" s="495"/>
      <c r="I1" s="495"/>
      <c r="J1" s="496"/>
    </row>
    <row r="2" spans="1:10" s="326" customFormat="1" ht="12" customHeight="1" x14ac:dyDescent="0.25">
      <c r="A2" s="439"/>
      <c r="B2" s="321"/>
      <c r="C2" s="322"/>
      <c r="D2" s="323" t="s">
        <v>299</v>
      </c>
      <c r="E2" s="324" t="s">
        <v>337</v>
      </c>
      <c r="F2" s="324"/>
      <c r="G2" s="324" t="s">
        <v>337</v>
      </c>
      <c r="H2" s="325"/>
      <c r="I2" s="325" t="s">
        <v>338</v>
      </c>
      <c r="J2" s="440"/>
    </row>
    <row r="3" spans="1:10" ht="12" customHeight="1" x14ac:dyDescent="0.25">
      <c r="A3" s="248"/>
      <c r="B3" s="429"/>
      <c r="C3" s="429"/>
      <c r="D3" s="441"/>
      <c r="E3" s="318">
        <v>46203</v>
      </c>
      <c r="F3" s="429"/>
      <c r="G3" s="318">
        <v>45838</v>
      </c>
      <c r="H3" s="429"/>
      <c r="I3" s="429" t="s">
        <v>339</v>
      </c>
      <c r="J3" s="249"/>
    </row>
    <row r="4" spans="1:10" ht="12" customHeight="1" x14ac:dyDescent="0.25">
      <c r="A4" s="248"/>
      <c r="B4" s="425"/>
      <c r="C4" s="425"/>
      <c r="D4" s="442"/>
      <c r="E4" s="235"/>
      <c r="F4" s="431"/>
      <c r="G4" s="235"/>
      <c r="H4" s="432"/>
      <c r="I4" s="432"/>
      <c r="J4" s="249"/>
    </row>
    <row r="5" spans="1:10" ht="12" customHeight="1" x14ac:dyDescent="0.25">
      <c r="A5" s="248"/>
      <c r="B5" s="429" t="s">
        <v>259</v>
      </c>
      <c r="C5" s="422" t="s">
        <v>340</v>
      </c>
      <c r="D5" s="442"/>
      <c r="E5" s="258">
        <f>+E6+E12+E9</f>
        <v>0</v>
      </c>
      <c r="F5" s="237"/>
      <c r="G5" s="258">
        <f>+G6+G12+G9</f>
        <v>229527170037.98001</v>
      </c>
      <c r="H5" s="242"/>
      <c r="I5" s="238">
        <f>+E5-G5</f>
        <v>-229527170037.98001</v>
      </c>
      <c r="J5" s="249"/>
    </row>
    <row r="6" spans="1:10" ht="12" customHeight="1" x14ac:dyDescent="0.25">
      <c r="A6" s="248"/>
      <c r="B6" s="429">
        <v>41</v>
      </c>
      <c r="C6" s="422" t="s">
        <v>186</v>
      </c>
      <c r="D6" s="441"/>
      <c r="E6" s="236">
        <f>+E7</f>
        <v>0</v>
      </c>
      <c r="F6" s="259"/>
      <c r="G6" s="236">
        <f>+G7</f>
        <v>3361109</v>
      </c>
      <c r="H6" s="242"/>
      <c r="I6" s="242">
        <f>+E6-G6</f>
        <v>-3361109</v>
      </c>
      <c r="J6" s="249"/>
    </row>
    <row r="7" spans="1:10" ht="12" customHeight="1" x14ac:dyDescent="0.25">
      <c r="A7" s="248"/>
      <c r="B7" s="432">
        <v>4110</v>
      </c>
      <c r="C7" s="425" t="s">
        <v>356</v>
      </c>
      <c r="D7" s="441" t="s">
        <v>362</v>
      </c>
      <c r="E7" s="433">
        <f>IFERROR(VLOOKUP(B7,SYMJUN2026!$1:$1048576, 7,0),0)</f>
        <v>0</v>
      </c>
      <c r="F7" s="239"/>
      <c r="G7" s="433">
        <v>3361109</v>
      </c>
      <c r="H7" s="241"/>
      <c r="I7" s="241">
        <f>+E7-G7</f>
        <v>-3361109</v>
      </c>
      <c r="J7" s="249"/>
    </row>
    <row r="8" spans="1:10" ht="12" customHeight="1" x14ac:dyDescent="0.25">
      <c r="A8" s="248"/>
      <c r="B8" s="432"/>
      <c r="C8" s="425"/>
      <c r="D8" s="442"/>
      <c r="E8" s="433"/>
      <c r="F8" s="239"/>
      <c r="G8" s="433"/>
      <c r="H8" s="241"/>
      <c r="I8" s="241"/>
      <c r="J8" s="249"/>
    </row>
    <row r="9" spans="1:10" ht="12" customHeight="1" x14ac:dyDescent="0.25">
      <c r="A9" s="248"/>
      <c r="B9" s="429">
        <v>44</v>
      </c>
      <c r="C9" s="422" t="s">
        <v>342</v>
      </c>
      <c r="D9" s="441"/>
      <c r="E9" s="236">
        <f>+E10</f>
        <v>0</v>
      </c>
      <c r="F9" s="239"/>
      <c r="G9" s="236">
        <f>+G10</f>
        <v>211950</v>
      </c>
      <c r="H9" s="242"/>
      <c r="I9" s="242">
        <f>+E9-G9</f>
        <v>-211950</v>
      </c>
      <c r="J9" s="249"/>
    </row>
    <row r="10" spans="1:10" ht="12" customHeight="1" x14ac:dyDescent="0.25">
      <c r="A10" s="248"/>
      <c r="B10" s="432">
        <v>4428</v>
      </c>
      <c r="C10" s="425" t="s">
        <v>357</v>
      </c>
      <c r="D10" s="441" t="s">
        <v>362</v>
      </c>
      <c r="E10" s="433">
        <f>IFERROR(VLOOKUP(B10,SYMJUN2026!$1:$1048576, 7,0),0)</f>
        <v>0</v>
      </c>
      <c r="F10" s="239"/>
      <c r="G10" s="433">
        <v>211950</v>
      </c>
      <c r="H10" s="241"/>
      <c r="I10" s="241">
        <f>+E10-G10</f>
        <v>-211950</v>
      </c>
      <c r="J10" s="249"/>
    </row>
    <row r="11" spans="1:10" ht="12" customHeight="1" x14ac:dyDescent="0.25">
      <c r="A11" s="248"/>
      <c r="B11" s="432"/>
      <c r="C11" s="425"/>
      <c r="D11" s="442"/>
      <c r="E11" s="239"/>
      <c r="F11" s="239"/>
      <c r="G11" s="239"/>
      <c r="H11" s="241"/>
      <c r="I11" s="241"/>
      <c r="J11" s="249"/>
    </row>
    <row r="12" spans="1:10" ht="12" customHeight="1" x14ac:dyDescent="0.25">
      <c r="A12" s="248"/>
      <c r="B12" s="429">
        <v>47</v>
      </c>
      <c r="C12" s="422" t="s">
        <v>189</v>
      </c>
      <c r="D12" s="441"/>
      <c r="E12" s="236">
        <f>SUM(E13:E14)</f>
        <v>0</v>
      </c>
      <c r="F12" s="239"/>
      <c r="G12" s="236">
        <f>SUM(G13:G14)</f>
        <v>229523596978.98001</v>
      </c>
      <c r="H12" s="242"/>
      <c r="I12" s="242">
        <f>+E12-G12</f>
        <v>-229523596978.98001</v>
      </c>
      <c r="J12" s="249"/>
    </row>
    <row r="13" spans="1:10" ht="12" customHeight="1" x14ac:dyDescent="0.25">
      <c r="A13" s="248"/>
      <c r="B13" s="432">
        <v>4705</v>
      </c>
      <c r="C13" s="425" t="s">
        <v>358</v>
      </c>
      <c r="D13" s="441" t="s">
        <v>362</v>
      </c>
      <c r="E13" s="433">
        <f>IFERROR(VLOOKUP(B13,SYMJUN2026!$1:$1048576, 7,0),0)</f>
        <v>0</v>
      </c>
      <c r="F13" s="239"/>
      <c r="G13" s="433">
        <v>216144463747.98001</v>
      </c>
      <c r="H13" s="241"/>
      <c r="I13" s="241">
        <f>+E13-G13</f>
        <v>-216144463747.98001</v>
      </c>
      <c r="J13" s="249"/>
    </row>
    <row r="14" spans="1:10" ht="12" customHeight="1" x14ac:dyDescent="0.25">
      <c r="A14" s="248"/>
      <c r="B14" s="432">
        <v>4722</v>
      </c>
      <c r="C14" s="425" t="s">
        <v>359</v>
      </c>
      <c r="D14" s="442"/>
      <c r="E14" s="433">
        <f>IFERROR(VLOOKUP(B14,SYMJUN2026!$1:$1048576, 7,0),0)</f>
        <v>0</v>
      </c>
      <c r="F14" s="239"/>
      <c r="G14" s="433">
        <v>13379133231</v>
      </c>
      <c r="H14" s="241"/>
      <c r="I14" s="241">
        <f>+E14-G14</f>
        <v>-13379133231</v>
      </c>
      <c r="J14" s="249"/>
    </row>
    <row r="15" spans="1:10" ht="12" customHeight="1" x14ac:dyDescent="0.25">
      <c r="A15" s="248"/>
      <c r="B15" s="432"/>
      <c r="C15" s="425"/>
      <c r="D15" s="442"/>
      <c r="E15" s="433"/>
      <c r="F15" s="239"/>
      <c r="G15" s="433"/>
      <c r="H15" s="241"/>
      <c r="I15" s="241"/>
      <c r="J15" s="249"/>
    </row>
    <row r="16" spans="1:10" ht="12" customHeight="1" x14ac:dyDescent="0.25">
      <c r="A16" s="248"/>
      <c r="B16" s="429"/>
      <c r="C16" s="425"/>
      <c r="D16" s="442"/>
      <c r="E16" s="436"/>
      <c r="F16" s="436"/>
      <c r="G16" s="436"/>
      <c r="H16" s="443"/>
      <c r="I16" s="443"/>
      <c r="J16" s="249"/>
    </row>
    <row r="17" spans="1:11" ht="12" customHeight="1" x14ac:dyDescent="0.25">
      <c r="A17" s="248"/>
      <c r="B17" s="429"/>
      <c r="C17" s="422" t="s">
        <v>360</v>
      </c>
      <c r="D17" s="442"/>
      <c r="E17" s="236">
        <f>+E18+E28+E38</f>
        <v>0</v>
      </c>
      <c r="F17" s="237"/>
      <c r="G17" s="236">
        <f>+G18+G28+G35+G38</f>
        <v>181258898365.60001</v>
      </c>
      <c r="H17" s="242"/>
      <c r="I17" s="238">
        <f t="shared" ref="I17:I26" si="0">+E17-G17</f>
        <v>-181258898365.60001</v>
      </c>
      <c r="J17" s="249"/>
    </row>
    <row r="18" spans="1:11" ht="12" customHeight="1" x14ac:dyDescent="0.25">
      <c r="A18" s="248"/>
      <c r="B18" s="429">
        <v>51</v>
      </c>
      <c r="C18" s="422" t="s">
        <v>361</v>
      </c>
      <c r="D18" s="441"/>
      <c r="E18" s="237">
        <f>SUM(E19:E26)</f>
        <v>0</v>
      </c>
      <c r="F18" s="239"/>
      <c r="G18" s="237">
        <f>SUM(G19:G26)</f>
        <v>176367562229.56</v>
      </c>
      <c r="H18" s="242"/>
      <c r="I18" s="242">
        <f t="shared" si="0"/>
        <v>-176367562229.56</v>
      </c>
      <c r="J18" s="249"/>
    </row>
    <row r="19" spans="1:11" ht="12" customHeight="1" x14ac:dyDescent="0.25">
      <c r="A19" s="248"/>
      <c r="B19" s="432">
        <v>5101</v>
      </c>
      <c r="C19" s="425" t="s">
        <v>363</v>
      </c>
      <c r="D19" s="441" t="s">
        <v>462</v>
      </c>
      <c r="E19" s="433">
        <f>IFERROR(VLOOKUP(B19,SYMJUN2026!$1:$1048576, 7,0),0)</f>
        <v>0</v>
      </c>
      <c r="F19" s="239"/>
      <c r="G19" s="433">
        <v>77636837250</v>
      </c>
      <c r="H19" s="241"/>
      <c r="I19" s="241">
        <f t="shared" si="0"/>
        <v>-77636837250</v>
      </c>
      <c r="J19" s="249"/>
    </row>
    <row r="20" spans="1:11" ht="12" customHeight="1" x14ac:dyDescent="0.25">
      <c r="A20" s="248"/>
      <c r="B20" s="432">
        <v>5102</v>
      </c>
      <c r="C20" s="425" t="s">
        <v>421</v>
      </c>
      <c r="D20" s="441" t="s">
        <v>462</v>
      </c>
      <c r="E20" s="433">
        <f>IFERROR(VLOOKUP(B20,SYMJUN2026!$1:$1048576, 7,0),0)</f>
        <v>0</v>
      </c>
      <c r="F20" s="239"/>
      <c r="G20" s="433">
        <v>31303991</v>
      </c>
      <c r="H20" s="241"/>
      <c r="I20" s="241"/>
      <c r="J20" s="249"/>
    </row>
    <row r="21" spans="1:11" ht="12" customHeight="1" x14ac:dyDescent="0.25">
      <c r="A21" s="248"/>
      <c r="B21" s="432">
        <v>5103</v>
      </c>
      <c r="C21" s="425" t="s">
        <v>364</v>
      </c>
      <c r="D21" s="441" t="s">
        <v>462</v>
      </c>
      <c r="E21" s="433">
        <f>IFERROR(VLOOKUP(B21,SYMJUN2026!$1:$1048576, 7,0),0)</f>
        <v>0</v>
      </c>
      <c r="F21" s="239"/>
      <c r="G21" s="433">
        <v>26559497266</v>
      </c>
      <c r="H21" s="241"/>
      <c r="I21" s="241">
        <f t="shared" si="0"/>
        <v>-26559497266</v>
      </c>
      <c r="J21" s="249"/>
    </row>
    <row r="22" spans="1:11" ht="12" customHeight="1" x14ac:dyDescent="0.25">
      <c r="A22" s="248"/>
      <c r="B22" s="432">
        <v>5104</v>
      </c>
      <c r="C22" s="425" t="s">
        <v>365</v>
      </c>
      <c r="D22" s="441" t="s">
        <v>462</v>
      </c>
      <c r="E22" s="433">
        <f>IFERROR(VLOOKUP(B22,SYMJUN2026!$1:$1048576, 7,0),0)</f>
        <v>0</v>
      </c>
      <c r="F22" s="239"/>
      <c r="G22" s="433">
        <v>4551828400</v>
      </c>
      <c r="H22" s="241"/>
      <c r="I22" s="241">
        <f t="shared" si="0"/>
        <v>-4551828400</v>
      </c>
      <c r="J22" s="249"/>
    </row>
    <row r="23" spans="1:11" ht="12" customHeight="1" x14ac:dyDescent="0.25">
      <c r="A23" s="248"/>
      <c r="B23" s="432">
        <v>5107</v>
      </c>
      <c r="C23" s="425" t="s">
        <v>366</v>
      </c>
      <c r="D23" s="441" t="s">
        <v>462</v>
      </c>
      <c r="E23" s="433">
        <f>IFERROR(VLOOKUP(B23,SYMJUN2026!$1:$1048576, 7,0),0)</f>
        <v>0</v>
      </c>
      <c r="F23" s="239"/>
      <c r="G23" s="433">
        <v>38098501512</v>
      </c>
      <c r="H23" s="241"/>
      <c r="I23" s="241">
        <f t="shared" si="0"/>
        <v>-38098501512</v>
      </c>
      <c r="J23" s="249"/>
    </row>
    <row r="24" spans="1:11" ht="12" customHeight="1" x14ac:dyDescent="0.25">
      <c r="A24" s="248"/>
      <c r="B24" s="432">
        <v>5108</v>
      </c>
      <c r="C24" s="425" t="s">
        <v>423</v>
      </c>
      <c r="D24" s="441" t="s">
        <v>462</v>
      </c>
      <c r="E24" s="433">
        <f>IFERROR(VLOOKUP(B24,SYMJUN2026!$1:$1048576, 7,0),0)</f>
        <v>0</v>
      </c>
      <c r="F24" s="239"/>
      <c r="G24" s="433">
        <v>199999997</v>
      </c>
      <c r="H24" s="241"/>
      <c r="I24" s="241"/>
      <c r="J24" s="249"/>
    </row>
    <row r="25" spans="1:11" ht="12" customHeight="1" x14ac:dyDescent="0.25">
      <c r="A25" s="248"/>
      <c r="B25" s="432">
        <v>5111</v>
      </c>
      <c r="C25" s="425" t="s">
        <v>367</v>
      </c>
      <c r="D25" s="441" t="s">
        <v>462</v>
      </c>
      <c r="E25" s="433">
        <f>IFERROR(VLOOKUP(B25,SYMJUN2026!$1:$1048576, 7,0),0)</f>
        <v>0</v>
      </c>
      <c r="F25" s="239"/>
      <c r="G25" s="433">
        <v>29187826313.560001</v>
      </c>
      <c r="H25" s="241"/>
      <c r="I25" s="241">
        <f t="shared" si="0"/>
        <v>-29187826313.560001</v>
      </c>
      <c r="J25" s="249"/>
    </row>
    <row r="26" spans="1:11" ht="12" customHeight="1" x14ac:dyDescent="0.25">
      <c r="A26" s="248"/>
      <c r="B26" s="432">
        <v>5120</v>
      </c>
      <c r="C26" s="425" t="s">
        <v>368</v>
      </c>
      <c r="D26" s="441" t="s">
        <v>462</v>
      </c>
      <c r="E26" s="433">
        <f>IFERROR(VLOOKUP(B26,SYMJUN2026!$1:$1048576, 7,0),0)</f>
        <v>0</v>
      </c>
      <c r="F26" s="239"/>
      <c r="G26" s="433">
        <v>101767500</v>
      </c>
      <c r="H26" s="241"/>
      <c r="I26" s="241">
        <f t="shared" si="0"/>
        <v>-101767500</v>
      </c>
      <c r="J26" s="249"/>
    </row>
    <row r="27" spans="1:11" ht="12" customHeight="1" x14ac:dyDescent="0.25">
      <c r="A27" s="248"/>
      <c r="B27" s="429"/>
      <c r="C27" s="425"/>
      <c r="D27" s="442"/>
      <c r="E27" s="239"/>
      <c r="F27" s="239"/>
      <c r="G27" s="239"/>
      <c r="H27" s="85"/>
      <c r="I27" s="85"/>
      <c r="J27" s="249"/>
    </row>
    <row r="28" spans="1:11" ht="21.95" customHeight="1" x14ac:dyDescent="0.25">
      <c r="A28" s="248"/>
      <c r="B28" s="429">
        <v>53</v>
      </c>
      <c r="C28" s="444" t="s">
        <v>369</v>
      </c>
      <c r="D28" s="441"/>
      <c r="E28" s="236">
        <f>SUM(E29:E33)</f>
        <v>0</v>
      </c>
      <c r="F28" s="237"/>
      <c r="G28" s="244">
        <f>SUM(G29:G33)</f>
        <v>4825414535.0400009</v>
      </c>
      <c r="H28" s="111"/>
      <c r="I28" s="112">
        <f>+E28-G28</f>
        <v>-4825414535.0400009</v>
      </c>
      <c r="J28" s="251"/>
    </row>
    <row r="29" spans="1:11" ht="12" hidden="1" customHeight="1" x14ac:dyDescent="0.25">
      <c r="A29" s="248"/>
      <c r="B29" s="432">
        <v>5347</v>
      </c>
      <c r="C29" s="425" t="s">
        <v>424</v>
      </c>
      <c r="D29" s="441" t="s">
        <v>462</v>
      </c>
      <c r="E29" s="433">
        <f>IFERROR(VLOOKUP(B29,SYMJUN2026!$1:$1048576, 7,0),0)</f>
        <v>0</v>
      </c>
      <c r="F29" s="239"/>
      <c r="G29" s="433">
        <f>IFERROR(VLOOKUP(B29,SYMMAR2026!$1:$1048576,7,0),0)</f>
        <v>0</v>
      </c>
      <c r="H29" s="111"/>
      <c r="I29" s="111"/>
      <c r="J29" s="251"/>
    </row>
    <row r="30" spans="1:11" ht="12" hidden="1" customHeight="1" x14ac:dyDescent="0.25">
      <c r="A30" s="248"/>
      <c r="B30" s="432">
        <v>5351</v>
      </c>
      <c r="C30" s="425" t="s">
        <v>425</v>
      </c>
      <c r="D30" s="441" t="s">
        <v>462</v>
      </c>
      <c r="E30" s="433">
        <f>IFERROR(VLOOKUP(B30,SYMJUN2026!$1:$1048576, 7,0),0)</f>
        <v>0</v>
      </c>
      <c r="F30" s="239"/>
      <c r="G30" s="433">
        <f>IFERROR(VLOOKUP(B30,SYMMAR2026!$1:$1048576,7,0),0)</f>
        <v>0</v>
      </c>
      <c r="H30" s="111"/>
      <c r="I30" s="111"/>
      <c r="J30" s="251"/>
    </row>
    <row r="31" spans="1:11" ht="12" customHeight="1" x14ac:dyDescent="0.25">
      <c r="A31" s="248"/>
      <c r="B31" s="432">
        <v>5360</v>
      </c>
      <c r="C31" s="425" t="s">
        <v>370</v>
      </c>
      <c r="D31" s="441" t="s">
        <v>462</v>
      </c>
      <c r="E31" s="433">
        <f>IFERROR(VLOOKUP(B31,SYMJUN2026!$1:$1048576, 7,0),0)</f>
        <v>0</v>
      </c>
      <c r="F31" s="239"/>
      <c r="G31" s="433">
        <v>2279320111.9200001</v>
      </c>
      <c r="H31" s="241"/>
      <c r="I31" s="241">
        <f>+E32-G32</f>
        <v>-2507581325.52</v>
      </c>
      <c r="J31" s="249"/>
      <c r="K31" s="327"/>
    </row>
    <row r="32" spans="1:11" ht="12" customHeight="1" x14ac:dyDescent="0.25">
      <c r="A32" s="248"/>
      <c r="B32" s="432">
        <v>5366</v>
      </c>
      <c r="C32" s="425" t="s">
        <v>371</v>
      </c>
      <c r="D32" s="441" t="s">
        <v>462</v>
      </c>
      <c r="E32" s="433">
        <f>IFERROR(VLOOKUP(B32,SYMJUN2026!$1:$1048576, 7,0),0)</f>
        <v>0</v>
      </c>
      <c r="F32" s="239"/>
      <c r="G32" s="433">
        <v>2507581325.52</v>
      </c>
      <c r="H32" s="241"/>
      <c r="I32" s="241">
        <f>+E33-G33</f>
        <v>-38513097.600000001</v>
      </c>
      <c r="J32" s="249"/>
    </row>
    <row r="33" spans="1:10" ht="12" customHeight="1" x14ac:dyDescent="0.25">
      <c r="A33" s="248"/>
      <c r="B33" s="432">
        <v>5368</v>
      </c>
      <c r="C33" s="425" t="s">
        <v>372</v>
      </c>
      <c r="D33" s="441" t="s">
        <v>462</v>
      </c>
      <c r="E33" s="433">
        <f>IFERROR(VLOOKUP(B33,SYMJUN2026!$1:$1048576, 7,0),0)</f>
        <v>0</v>
      </c>
      <c r="F33" s="239"/>
      <c r="G33" s="433">
        <v>38513097.600000001</v>
      </c>
      <c r="H33" s="241"/>
      <c r="I33" s="241"/>
      <c r="J33" s="249"/>
    </row>
    <row r="34" spans="1:10" ht="12" customHeight="1" x14ac:dyDescent="0.25">
      <c r="A34" s="248"/>
      <c r="B34" s="432"/>
      <c r="C34" s="425"/>
      <c r="D34" s="442"/>
      <c r="E34" s="433"/>
      <c r="F34" s="239"/>
      <c r="G34" s="239"/>
      <c r="H34" s="241"/>
      <c r="I34" s="238" t="e">
        <f>+#REF!-#REF!</f>
        <v>#REF!</v>
      </c>
      <c r="J34" s="249"/>
    </row>
    <row r="35" spans="1:10" ht="12" hidden="1" customHeight="1" x14ac:dyDescent="0.25">
      <c r="A35" s="248"/>
      <c r="B35" s="429">
        <v>54</v>
      </c>
      <c r="C35" s="422" t="s">
        <v>187</v>
      </c>
      <c r="D35" s="441" t="s">
        <v>462</v>
      </c>
      <c r="E35" s="244">
        <f>SUM(E36:E37)</f>
        <v>0</v>
      </c>
      <c r="F35" s="237"/>
      <c r="G35" s="244">
        <f>SUM(G36:G37)</f>
        <v>0</v>
      </c>
      <c r="H35" s="241"/>
      <c r="I35" s="242"/>
      <c r="J35" s="249"/>
    </row>
    <row r="36" spans="1:10" ht="12" hidden="1" customHeight="1" x14ac:dyDescent="0.25">
      <c r="A36" s="248"/>
      <c r="B36" s="432">
        <v>5424</v>
      </c>
      <c r="C36" s="425" t="s">
        <v>405</v>
      </c>
      <c r="D36" s="442"/>
      <c r="E36" s="433">
        <f>IFERROR(VLOOKUP(B36,SYMJUN2026!$1:$1048576, 7,0),0)</f>
        <v>0</v>
      </c>
      <c r="F36" s="239"/>
      <c r="G36" s="433">
        <f>IFERROR(VLOOKUP(B36,SYMMAR2026!$1:$1048576,7,0),0)</f>
        <v>0</v>
      </c>
      <c r="H36" s="241"/>
      <c r="I36" s="242"/>
      <c r="J36" s="249"/>
    </row>
    <row r="37" spans="1:10" ht="12" hidden="1" customHeight="1" x14ac:dyDescent="0.25">
      <c r="A37" s="248"/>
      <c r="B37" s="432"/>
      <c r="C37" s="425"/>
      <c r="D37" s="442"/>
      <c r="E37" s="433"/>
      <c r="F37" s="239"/>
      <c r="G37" s="239"/>
      <c r="H37" s="241"/>
      <c r="I37" s="242"/>
      <c r="J37" s="249"/>
    </row>
    <row r="38" spans="1:10" s="326" customFormat="1" ht="12" customHeight="1" x14ac:dyDescent="0.25">
      <c r="A38" s="445"/>
      <c r="B38" s="429">
        <v>57</v>
      </c>
      <c r="C38" s="422" t="s">
        <v>373</v>
      </c>
      <c r="D38" s="441"/>
      <c r="E38" s="244">
        <f>SUM(E39:E40)</f>
        <v>0</v>
      </c>
      <c r="F38" s="237"/>
      <c r="G38" s="244">
        <f>SUM(G39:G40)</f>
        <v>65921601</v>
      </c>
      <c r="H38" s="434"/>
      <c r="I38" s="241">
        <f>+E39-G39</f>
        <v>-65921601</v>
      </c>
      <c r="J38" s="249"/>
    </row>
    <row r="39" spans="1:10" s="326" customFormat="1" ht="12" customHeight="1" x14ac:dyDescent="0.25">
      <c r="A39" s="445"/>
      <c r="B39" s="432">
        <v>5720</v>
      </c>
      <c r="C39" s="425" t="s">
        <v>374</v>
      </c>
      <c r="D39" s="441" t="s">
        <v>462</v>
      </c>
      <c r="E39" s="433">
        <f>IFERROR(VLOOKUP(B39,SYMJUN2026!$1:$1048576, 7,0),0)</f>
        <v>0</v>
      </c>
      <c r="F39" s="239"/>
      <c r="G39" s="433">
        <v>65921601</v>
      </c>
      <c r="H39" s="85"/>
      <c r="I39" s="85"/>
      <c r="J39" s="249"/>
    </row>
    <row r="40" spans="1:10" s="326" customFormat="1" ht="12" hidden="1" customHeight="1" x14ac:dyDescent="0.25">
      <c r="A40" s="445"/>
      <c r="B40" s="432">
        <v>5722</v>
      </c>
      <c r="C40" s="425" t="s">
        <v>359</v>
      </c>
      <c r="D40" s="442"/>
      <c r="E40" s="433">
        <f>IFERROR(VLOOKUP(B40,SYMJUN2026!$1:$1048576, 7,0),0)</f>
        <v>0</v>
      </c>
      <c r="F40" s="239"/>
      <c r="G40" s="433">
        <f>IFERROR(VLOOKUP(B40,SYMMAR2026!$1:$1048576,7,0),0)</f>
        <v>0</v>
      </c>
      <c r="H40" s="85"/>
      <c r="I40" s="85"/>
      <c r="J40" s="249"/>
    </row>
    <row r="41" spans="1:10" s="326" customFormat="1" ht="12" customHeight="1" x14ac:dyDescent="0.25">
      <c r="A41" s="445"/>
      <c r="B41" s="432"/>
      <c r="C41" s="425"/>
      <c r="D41" s="442"/>
      <c r="E41" s="433"/>
      <c r="F41" s="433"/>
      <c r="G41" s="239"/>
      <c r="H41" s="242"/>
      <c r="I41" s="238">
        <f>+E42-G42</f>
        <v>-48268271672.380005</v>
      </c>
      <c r="J41" s="249"/>
    </row>
    <row r="42" spans="1:10" s="326" customFormat="1" ht="12" customHeight="1" x14ac:dyDescent="0.25">
      <c r="A42" s="445"/>
      <c r="B42" s="429"/>
      <c r="C42" s="422" t="s">
        <v>347</v>
      </c>
      <c r="D42" s="441"/>
      <c r="E42" s="244">
        <f>+E5-E17</f>
        <v>0</v>
      </c>
      <c r="F42" s="237"/>
      <c r="G42" s="236">
        <f>+G5-G17</f>
        <v>48268271672.380005</v>
      </c>
      <c r="H42" s="241"/>
      <c r="I42" s="241"/>
      <c r="J42" s="249"/>
    </row>
    <row r="43" spans="1:10" s="326" customFormat="1" ht="12" customHeight="1" x14ac:dyDescent="0.25">
      <c r="A43" s="445"/>
      <c r="B43" s="429"/>
      <c r="C43" s="425"/>
      <c r="D43" s="442"/>
      <c r="E43" s="239"/>
      <c r="F43" s="239"/>
      <c r="G43" s="239"/>
      <c r="H43" s="241"/>
      <c r="I43" s="241"/>
      <c r="J43" s="249"/>
    </row>
    <row r="44" spans="1:10" s="326" customFormat="1" ht="12" customHeight="1" x14ac:dyDescent="0.25">
      <c r="A44" s="445"/>
      <c r="B44" s="429"/>
      <c r="C44" s="425"/>
      <c r="D44" s="442"/>
      <c r="E44" s="239"/>
      <c r="F44" s="239"/>
      <c r="G44" s="239"/>
      <c r="H44" s="241"/>
      <c r="I44" s="241"/>
      <c r="J44" s="249"/>
    </row>
    <row r="45" spans="1:10" s="326" customFormat="1" ht="12" customHeight="1" x14ac:dyDescent="0.25">
      <c r="A45" s="445"/>
      <c r="B45" s="429"/>
      <c r="C45" s="422" t="s">
        <v>348</v>
      </c>
      <c r="D45" s="441"/>
      <c r="E45" s="236">
        <f>+E46</f>
        <v>0</v>
      </c>
      <c r="F45" s="237"/>
      <c r="G45" s="236">
        <f>+G46</f>
        <v>5423683222.960001</v>
      </c>
      <c r="H45" s="241"/>
      <c r="I45" s="241"/>
      <c r="J45" s="249"/>
    </row>
    <row r="46" spans="1:10" s="326" customFormat="1" ht="12" customHeight="1" x14ac:dyDescent="0.25">
      <c r="A46" s="445"/>
      <c r="B46" s="429">
        <v>48</v>
      </c>
      <c r="C46" s="422" t="s">
        <v>195</v>
      </c>
      <c r="D46" s="442"/>
      <c r="E46" s="446">
        <f>SUM(E47:E50)</f>
        <v>0</v>
      </c>
      <c r="F46" s="239"/>
      <c r="G46" s="446">
        <f>SUM(G47:G51)</f>
        <v>5423683222.960001</v>
      </c>
      <c r="H46" s="241"/>
      <c r="I46" s="241"/>
      <c r="J46" s="249"/>
    </row>
    <row r="47" spans="1:10" s="326" customFormat="1" ht="12" customHeight="1" x14ac:dyDescent="0.25">
      <c r="A47" s="445"/>
      <c r="B47" s="432">
        <v>4802</v>
      </c>
      <c r="C47" s="425" t="s">
        <v>412</v>
      </c>
      <c r="D47" s="441" t="s">
        <v>362</v>
      </c>
      <c r="E47" s="433">
        <f>IFERROR(VLOOKUP(B47,SYMJUN2026!$1:$1048576, 7,0),0)</f>
        <v>0</v>
      </c>
      <c r="F47" s="239"/>
      <c r="G47" s="433">
        <v>170628858.99000001</v>
      </c>
      <c r="H47" s="241"/>
      <c r="I47" s="241"/>
      <c r="J47" s="249"/>
    </row>
    <row r="48" spans="1:10" s="326" customFormat="1" ht="12" customHeight="1" x14ac:dyDescent="0.25">
      <c r="A48" s="445"/>
      <c r="B48" s="432">
        <v>4808</v>
      </c>
      <c r="C48" s="425" t="s">
        <v>375</v>
      </c>
      <c r="D48" s="441" t="s">
        <v>362</v>
      </c>
      <c r="E48" s="433">
        <f>IFERROR(VLOOKUP(B48,SYMJUN2026!$1:$1048576, 7,0),0)</f>
        <v>0</v>
      </c>
      <c r="F48" s="239"/>
      <c r="G48" s="433">
        <v>399266673.41000003</v>
      </c>
      <c r="H48" s="241"/>
      <c r="I48" s="241"/>
      <c r="J48" s="249"/>
    </row>
    <row r="49" spans="1:10" s="326" customFormat="1" ht="12" hidden="1" customHeight="1" x14ac:dyDescent="0.25">
      <c r="A49" s="445"/>
      <c r="B49" s="432">
        <v>4830</v>
      </c>
      <c r="C49" s="425" t="s">
        <v>422</v>
      </c>
      <c r="D49" s="441" t="s">
        <v>362</v>
      </c>
      <c r="E49" s="433">
        <f>IFERROR(VLOOKUP(B49,SYMJUN2026!$1:$1048576, 7,0),0)</f>
        <v>0</v>
      </c>
      <c r="F49" s="239"/>
      <c r="G49" s="433">
        <v>0</v>
      </c>
      <c r="H49" s="241"/>
      <c r="I49" s="241"/>
      <c r="J49" s="249"/>
    </row>
    <row r="50" spans="1:10" s="326" customFormat="1" ht="12" customHeight="1" x14ac:dyDescent="0.25">
      <c r="A50" s="445"/>
      <c r="B50" s="432">
        <v>4831</v>
      </c>
      <c r="C50" s="425" t="s">
        <v>442</v>
      </c>
      <c r="D50" s="441" t="s">
        <v>362</v>
      </c>
      <c r="E50" s="433">
        <f>IFERROR(VLOOKUP(B50,SYMJUN2026!$1:$1048576, 7,0),0)</f>
        <v>0</v>
      </c>
      <c r="F50" s="239"/>
      <c r="G50" s="433">
        <v>4853787690.5600004</v>
      </c>
      <c r="H50" s="241"/>
      <c r="I50" s="241"/>
      <c r="J50" s="249"/>
    </row>
    <row r="51" spans="1:10" s="326" customFormat="1" ht="12" customHeight="1" x14ac:dyDescent="0.25">
      <c r="A51" s="445"/>
      <c r="B51" s="429"/>
      <c r="C51" s="425"/>
      <c r="D51" s="442"/>
      <c r="E51" s="239"/>
      <c r="F51" s="239"/>
      <c r="G51" s="239"/>
      <c r="H51" s="241"/>
      <c r="I51" s="241"/>
      <c r="J51" s="249"/>
    </row>
    <row r="52" spans="1:10" s="326" customFormat="1" ht="12" customHeight="1" x14ac:dyDescent="0.25">
      <c r="A52" s="445"/>
      <c r="B52" s="429"/>
      <c r="C52" s="422" t="s">
        <v>376</v>
      </c>
      <c r="D52" s="442"/>
      <c r="E52" s="239"/>
      <c r="F52" s="239"/>
      <c r="G52" s="239"/>
      <c r="H52" s="242"/>
      <c r="I52" s="238">
        <f>+E53-G53</f>
        <v>-683087107.47000003</v>
      </c>
      <c r="J52" s="251"/>
    </row>
    <row r="53" spans="1:10" s="326" customFormat="1" ht="12" customHeight="1" x14ac:dyDescent="0.25">
      <c r="A53" s="445"/>
      <c r="B53" s="429">
        <v>58</v>
      </c>
      <c r="C53" s="422" t="s">
        <v>225</v>
      </c>
      <c r="D53" s="441"/>
      <c r="E53" s="236">
        <f>SUM(E54:E56)</f>
        <v>0</v>
      </c>
      <c r="F53" s="237"/>
      <c r="G53" s="236">
        <f>SUM(G54:G56)</f>
        <v>683087107.47000003</v>
      </c>
      <c r="H53" s="241"/>
      <c r="I53" s="241" t="e">
        <f>+#REF!-#REF!</f>
        <v>#REF!</v>
      </c>
      <c r="J53" s="447"/>
    </row>
    <row r="54" spans="1:10" s="326" customFormat="1" ht="12" hidden="1" customHeight="1" x14ac:dyDescent="0.25">
      <c r="A54" s="445"/>
      <c r="B54" s="432">
        <v>5804</v>
      </c>
      <c r="C54" s="425" t="s">
        <v>412</v>
      </c>
      <c r="D54" s="441" t="s">
        <v>462</v>
      </c>
      <c r="E54" s="433">
        <f>IFERROR(VLOOKUP(B54,SYMJUN2026!$1:$1048576, 7,0),0)</f>
        <v>0</v>
      </c>
      <c r="F54" s="237"/>
      <c r="G54" s="433">
        <f>IFERROR(VLOOKUP(B54,SYMMAR2026!$1:$1048576,7,0),0)</f>
        <v>0</v>
      </c>
      <c r="H54" s="241"/>
      <c r="I54" s="241"/>
      <c r="J54" s="447"/>
    </row>
    <row r="55" spans="1:10" s="326" customFormat="1" ht="12" hidden="1" customHeight="1" x14ac:dyDescent="0.25">
      <c r="A55" s="445"/>
      <c r="B55" s="432">
        <v>5802</v>
      </c>
      <c r="C55" s="425" t="s">
        <v>121</v>
      </c>
      <c r="D55" s="441" t="s">
        <v>462</v>
      </c>
      <c r="E55" s="433">
        <f>IFERROR(VLOOKUP(B55,SYMJUN2026!$1:$1048576, 7,0),0)</f>
        <v>0</v>
      </c>
      <c r="F55" s="237"/>
      <c r="G55" s="433">
        <f>IFERROR(VLOOKUP(B55,SYMMAR2026!$1:$1048576,7,0),0)</f>
        <v>0</v>
      </c>
      <c r="H55" s="241"/>
      <c r="I55" s="241"/>
      <c r="J55" s="447"/>
    </row>
    <row r="56" spans="1:10" s="326" customFormat="1" ht="12" customHeight="1" x14ac:dyDescent="0.25">
      <c r="A56" s="445"/>
      <c r="B56" s="432">
        <v>5890</v>
      </c>
      <c r="C56" s="425" t="s">
        <v>377</v>
      </c>
      <c r="D56" s="441" t="s">
        <v>462</v>
      </c>
      <c r="E56" s="433">
        <f>IFERROR(VLOOKUP(B56,SYMJUN2026!$1:$1048576, 7,0),0)</f>
        <v>0</v>
      </c>
      <c r="F56" s="239"/>
      <c r="G56" s="433">
        <v>683087107.47000003</v>
      </c>
      <c r="H56" s="241"/>
      <c r="I56" s="241"/>
      <c r="J56" s="249"/>
    </row>
    <row r="57" spans="1:10" ht="12" hidden="1" customHeight="1" x14ac:dyDescent="0.25">
      <c r="A57" s="248"/>
      <c r="B57" s="429"/>
      <c r="C57" s="425"/>
      <c r="D57" s="442"/>
      <c r="E57" s="433"/>
      <c r="F57" s="239"/>
      <c r="G57" s="433"/>
      <c r="H57" s="241"/>
      <c r="I57" s="241"/>
      <c r="J57" s="249"/>
    </row>
    <row r="58" spans="1:10" ht="12" customHeight="1" x14ac:dyDescent="0.25">
      <c r="A58" s="248"/>
      <c r="B58" s="429"/>
      <c r="C58" s="425"/>
      <c r="D58" s="442"/>
      <c r="E58" s="239"/>
      <c r="F58" s="239"/>
      <c r="G58" s="239"/>
      <c r="H58" s="241"/>
      <c r="I58" s="240"/>
      <c r="J58" s="249"/>
    </row>
    <row r="59" spans="1:10" ht="12" customHeight="1" x14ac:dyDescent="0.25">
      <c r="A59" s="248"/>
      <c r="B59" s="429"/>
      <c r="C59" s="422" t="s">
        <v>352</v>
      </c>
      <c r="D59" s="442"/>
      <c r="E59" s="236">
        <f>+E45-E53</f>
        <v>0</v>
      </c>
      <c r="F59" s="237"/>
      <c r="G59" s="236">
        <f>+G45-G53</f>
        <v>4740596115.4900007</v>
      </c>
      <c r="H59" s="241"/>
      <c r="I59" s="241"/>
      <c r="J59" s="249"/>
    </row>
    <row r="60" spans="1:10" ht="12" customHeight="1" x14ac:dyDescent="0.25">
      <c r="A60" s="248"/>
      <c r="B60" s="429"/>
      <c r="C60" s="425"/>
      <c r="D60" s="442"/>
      <c r="E60" s="239"/>
      <c r="F60" s="239"/>
      <c r="G60" s="239"/>
      <c r="H60" s="241"/>
      <c r="I60" s="241"/>
      <c r="J60" s="249"/>
    </row>
    <row r="61" spans="1:10" ht="12" customHeight="1" thickBot="1" x14ac:dyDescent="0.3">
      <c r="A61" s="248"/>
      <c r="B61" s="429"/>
      <c r="C61" s="425"/>
      <c r="D61" s="442"/>
      <c r="E61" s="239"/>
      <c r="F61" s="239"/>
      <c r="G61" s="239"/>
      <c r="H61" s="242"/>
      <c r="I61" s="260">
        <f>+E62-G62</f>
        <v>-53008867787.870003</v>
      </c>
      <c r="J61" s="249"/>
    </row>
    <row r="62" spans="1:10" ht="12" customHeight="1" thickTop="1" thickBot="1" x14ac:dyDescent="0.3">
      <c r="A62" s="248"/>
      <c r="B62" s="429"/>
      <c r="C62" s="422" t="s">
        <v>353</v>
      </c>
      <c r="D62" s="441"/>
      <c r="E62" s="243">
        <f>+E42+E59</f>
        <v>0</v>
      </c>
      <c r="F62" s="237"/>
      <c r="G62" s="243">
        <f>+G42+G59</f>
        <v>53008867787.870003</v>
      </c>
      <c r="H62" s="242"/>
      <c r="I62" s="242"/>
      <c r="J62" s="249"/>
    </row>
    <row r="63" spans="1:10" ht="12" customHeight="1" thickTop="1" x14ac:dyDescent="0.25">
      <c r="A63" s="448"/>
      <c r="B63" s="261"/>
      <c r="C63" s="262"/>
      <c r="D63" s="263"/>
      <c r="E63" s="235"/>
      <c r="F63" s="264"/>
      <c r="G63" s="264"/>
      <c r="H63" s="265"/>
      <c r="I63" s="265"/>
      <c r="J63" s="449"/>
    </row>
    <row r="64" spans="1:10" ht="12" customHeight="1" x14ac:dyDescent="0.25">
      <c r="A64" s="450"/>
      <c r="B64" s="325"/>
      <c r="C64" s="321"/>
      <c r="D64" s="328"/>
      <c r="E64" s="329"/>
      <c r="F64" s="329"/>
      <c r="G64" s="329"/>
      <c r="H64" s="321"/>
      <c r="I64" s="321"/>
      <c r="J64" s="451"/>
    </row>
    <row r="65" spans="1:10" ht="12" customHeight="1" x14ac:dyDescent="0.25">
      <c r="A65" s="248"/>
      <c r="B65" s="429"/>
      <c r="C65" s="425"/>
      <c r="D65" s="452"/>
      <c r="E65" s="431"/>
      <c r="F65" s="431"/>
      <c r="G65" s="431"/>
      <c r="H65" s="425"/>
      <c r="I65" s="425"/>
      <c r="J65" s="172"/>
    </row>
    <row r="66" spans="1:10" ht="12" customHeight="1" x14ac:dyDescent="0.25">
      <c r="A66" s="248"/>
      <c r="B66" s="429"/>
      <c r="C66" s="425"/>
      <c r="D66" s="452"/>
      <c r="E66" s="431"/>
      <c r="F66" s="431"/>
      <c r="G66" s="431"/>
      <c r="H66" s="425"/>
      <c r="I66" s="425"/>
      <c r="J66" s="172"/>
    </row>
    <row r="67" spans="1:10" ht="12" customHeight="1" x14ac:dyDescent="0.25">
      <c r="A67" s="248"/>
      <c r="B67" s="429"/>
      <c r="C67" s="425"/>
      <c r="D67" s="452"/>
      <c r="E67" s="431"/>
      <c r="F67" s="431"/>
      <c r="G67" s="431"/>
      <c r="H67" s="425"/>
      <c r="I67" s="425"/>
      <c r="J67" s="172"/>
    </row>
    <row r="68" spans="1:10" ht="12" customHeight="1" x14ac:dyDescent="0.25">
      <c r="A68" s="248"/>
      <c r="B68" s="429"/>
      <c r="C68" s="425"/>
      <c r="D68" s="452"/>
      <c r="E68" s="424"/>
      <c r="F68" s="424"/>
      <c r="G68" s="424"/>
      <c r="H68" s="425"/>
      <c r="I68" s="425"/>
      <c r="J68" s="249"/>
    </row>
    <row r="69" spans="1:10" x14ac:dyDescent="0.2">
      <c r="A69" s="522" t="s">
        <v>296</v>
      </c>
      <c r="B69" s="523"/>
      <c r="C69" s="523"/>
      <c r="D69" s="523"/>
      <c r="E69" s="515" t="s">
        <v>434</v>
      </c>
      <c r="F69" s="515"/>
      <c r="G69" s="515"/>
      <c r="H69" s="515"/>
      <c r="I69" s="515"/>
      <c r="J69" s="516"/>
    </row>
    <row r="70" spans="1:10" s="331" customFormat="1" x14ac:dyDescent="0.2">
      <c r="A70" s="524" t="s">
        <v>435</v>
      </c>
      <c r="B70" s="525"/>
      <c r="C70" s="525"/>
      <c r="D70" s="525"/>
      <c r="E70" s="509" t="s">
        <v>436</v>
      </c>
      <c r="F70" s="509"/>
      <c r="G70" s="509"/>
      <c r="H70" s="509"/>
      <c r="I70" s="509"/>
      <c r="J70" s="517"/>
    </row>
    <row r="71" spans="1:10" s="331" customFormat="1" x14ac:dyDescent="0.2">
      <c r="A71" s="524" t="s">
        <v>354</v>
      </c>
      <c r="B71" s="525"/>
      <c r="C71" s="525"/>
      <c r="D71" s="525"/>
      <c r="E71" s="518" t="s">
        <v>437</v>
      </c>
      <c r="F71" s="518"/>
      <c r="G71" s="518"/>
      <c r="H71" s="518"/>
      <c r="I71" s="518"/>
      <c r="J71" s="519"/>
    </row>
    <row r="72" spans="1:10" ht="12" customHeight="1" x14ac:dyDescent="0.25">
      <c r="A72" s="248"/>
      <c r="B72" s="425"/>
      <c r="C72" s="432"/>
      <c r="D72" s="453"/>
      <c r="E72" s="454"/>
      <c r="F72" s="455"/>
      <c r="G72" s="455"/>
      <c r="H72" s="363"/>
      <c r="I72" s="358"/>
      <c r="J72" s="249"/>
    </row>
    <row r="73" spans="1:10" ht="12" customHeight="1" x14ac:dyDescent="0.25">
      <c r="A73" s="248"/>
      <c r="B73" s="425"/>
      <c r="C73" s="432"/>
      <c r="D73" s="453"/>
      <c r="E73" s="454"/>
      <c r="F73" s="455"/>
      <c r="G73" s="455"/>
      <c r="H73" s="363"/>
      <c r="I73" s="358"/>
      <c r="J73" s="249"/>
    </row>
    <row r="74" spans="1:10" ht="12" customHeight="1" x14ac:dyDescent="0.25">
      <c r="A74" s="248"/>
      <c r="B74" s="425"/>
      <c r="C74" s="432"/>
      <c r="D74" s="453"/>
      <c r="E74" s="454"/>
      <c r="F74" s="455"/>
      <c r="G74" s="455"/>
      <c r="H74" s="363"/>
      <c r="I74" s="358"/>
      <c r="J74" s="249"/>
    </row>
    <row r="75" spans="1:10" ht="12" customHeight="1" x14ac:dyDescent="0.2">
      <c r="A75" s="248"/>
      <c r="B75" s="425"/>
      <c r="C75" s="432"/>
      <c r="D75" s="509"/>
      <c r="E75" s="509"/>
      <c r="F75" s="455"/>
      <c r="G75" s="455"/>
      <c r="H75" s="358"/>
      <c r="I75" s="358"/>
      <c r="J75" s="249"/>
    </row>
    <row r="76" spans="1:10" x14ac:dyDescent="0.2">
      <c r="A76" s="248"/>
      <c r="B76" s="513" t="s">
        <v>297</v>
      </c>
      <c r="C76" s="513"/>
      <c r="D76" s="513"/>
      <c r="E76" s="513"/>
      <c r="F76" s="513"/>
      <c r="G76" s="513"/>
      <c r="H76" s="513"/>
      <c r="I76" s="513"/>
      <c r="J76" s="514"/>
    </row>
    <row r="77" spans="1:10" s="331" customFormat="1" x14ac:dyDescent="0.2">
      <c r="A77" s="456"/>
      <c r="B77" s="520" t="s">
        <v>460</v>
      </c>
      <c r="C77" s="520"/>
      <c r="D77" s="520"/>
      <c r="E77" s="520"/>
      <c r="F77" s="520"/>
      <c r="G77" s="520"/>
      <c r="H77" s="520"/>
      <c r="I77" s="520"/>
      <c r="J77" s="521"/>
    </row>
    <row r="78" spans="1:10" s="247" customFormat="1" ht="12" customHeight="1" x14ac:dyDescent="0.25">
      <c r="A78" s="457"/>
      <c r="B78" s="429"/>
      <c r="C78" s="429"/>
      <c r="D78" s="441"/>
      <c r="E78" s="428"/>
      <c r="F78" s="428"/>
      <c r="G78" s="428"/>
      <c r="H78" s="429"/>
      <c r="I78" s="429"/>
      <c r="J78" s="458"/>
    </row>
    <row r="79" spans="1:10" s="326" customFormat="1" ht="12" customHeight="1" x14ac:dyDescent="0.25">
      <c r="A79" s="459"/>
      <c r="B79" s="510"/>
      <c r="C79" s="510"/>
      <c r="D79" s="460"/>
      <c r="E79" s="511"/>
      <c r="F79" s="511"/>
      <c r="G79" s="511"/>
      <c r="H79" s="511"/>
      <c r="I79" s="511"/>
      <c r="J79" s="512"/>
    </row>
  </sheetData>
  <mergeCells count="12">
    <mergeCell ref="D75:E75"/>
    <mergeCell ref="B79:C79"/>
    <mergeCell ref="E79:J79"/>
    <mergeCell ref="B1:J1"/>
    <mergeCell ref="B76:J76"/>
    <mergeCell ref="E69:J69"/>
    <mergeCell ref="E70:J70"/>
    <mergeCell ref="E71:J71"/>
    <mergeCell ref="B77:J77"/>
    <mergeCell ref="A69:D69"/>
    <mergeCell ref="A70:D70"/>
    <mergeCell ref="A71:D71"/>
  </mergeCells>
  <printOptions horizontalCentered="1"/>
  <pageMargins left="0.59055118110236227" right="0.19685039370078741" top="1.1811023622047245" bottom="0" header="0" footer="0"/>
  <pageSetup scale="7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2:H554"/>
  <sheetViews>
    <sheetView showGridLines="0" workbookViewId="0">
      <selection activeCell="B1" sqref="B1:B1048576"/>
    </sheetView>
  </sheetViews>
  <sheetFormatPr baseColWidth="10" defaultRowHeight="15" x14ac:dyDescent="0.25"/>
  <cols>
    <col min="1" max="1" width="25.28515625" style="332" bestFit="1" customWidth="1"/>
    <col min="2" max="2" width="45.7109375" style="332" bestFit="1" customWidth="1"/>
    <col min="3" max="3" width="21.28515625" style="336" customWidth="1"/>
    <col min="4" max="4" width="19.42578125" style="336" customWidth="1"/>
    <col min="5" max="5" width="20" style="336" customWidth="1"/>
    <col min="6" max="6" width="21.28515625" style="336" bestFit="1" customWidth="1"/>
    <col min="7" max="7" width="11.42578125" style="332"/>
    <col min="8" max="8" width="25.5703125" style="332" customWidth="1"/>
    <col min="9" max="16384" width="11.42578125" style="332"/>
  </cols>
  <sheetData>
    <row r="2" spans="1:6" x14ac:dyDescent="0.25">
      <c r="A2" s="333" t="s">
        <v>0</v>
      </c>
      <c r="B2" s="333" t="s">
        <v>1</v>
      </c>
    </row>
    <row r="3" spans="1:6" x14ac:dyDescent="0.25">
      <c r="A3" s="334" t="s">
        <v>2</v>
      </c>
      <c r="B3" s="334" t="s">
        <v>3</v>
      </c>
    </row>
    <row r="4" spans="1:6" x14ac:dyDescent="0.25">
      <c r="A4" s="334" t="s">
        <v>4</v>
      </c>
      <c r="B4" s="334" t="s">
        <v>255</v>
      </c>
    </row>
    <row r="5" spans="1:6" x14ac:dyDescent="0.25">
      <c r="A5" s="334" t="s">
        <v>5</v>
      </c>
      <c r="B5" s="334" t="s">
        <v>467</v>
      </c>
    </row>
    <row r="6" spans="1:6" x14ac:dyDescent="0.25">
      <c r="A6" s="334" t="s">
        <v>6</v>
      </c>
      <c r="B6" s="334" t="s">
        <v>468</v>
      </c>
    </row>
    <row r="7" spans="1:6" x14ac:dyDescent="0.25">
      <c r="A7" s="334" t="s">
        <v>7</v>
      </c>
      <c r="B7" s="334" t="s">
        <v>469</v>
      </c>
    </row>
    <row r="8" spans="1:6" x14ac:dyDescent="0.25">
      <c r="A8" s="334"/>
      <c r="B8" s="334"/>
    </row>
    <row r="9" spans="1:6" s="338" customFormat="1" x14ac:dyDescent="0.25">
      <c r="A9" s="335" t="s">
        <v>8</v>
      </c>
      <c r="B9" s="335" t="s">
        <v>9</v>
      </c>
      <c r="C9" s="337" t="s">
        <v>10</v>
      </c>
      <c r="D9" s="337" t="s">
        <v>11</v>
      </c>
      <c r="E9" s="337" t="s">
        <v>12</v>
      </c>
      <c r="F9" s="337" t="s">
        <v>13</v>
      </c>
    </row>
    <row r="10" spans="1:6" x14ac:dyDescent="0.25">
      <c r="A10" s="465">
        <v>1</v>
      </c>
      <c r="B10" s="334" t="s">
        <v>14</v>
      </c>
      <c r="C10" s="340">
        <v>235062096242.14999</v>
      </c>
      <c r="D10" s="340">
        <v>27319587601.419998</v>
      </c>
      <c r="E10" s="340">
        <v>28199858454.98</v>
      </c>
      <c r="F10" s="340">
        <v>234181825388.59</v>
      </c>
    </row>
    <row r="11" spans="1:6" x14ac:dyDescent="0.25">
      <c r="A11" s="339">
        <v>11</v>
      </c>
      <c r="B11" s="334" t="s">
        <v>15</v>
      </c>
      <c r="C11" s="340">
        <v>0</v>
      </c>
      <c r="D11" s="340">
        <v>22486626115</v>
      </c>
      <c r="E11" s="340">
        <v>22486626115</v>
      </c>
      <c r="F11" s="340">
        <v>0</v>
      </c>
    </row>
    <row r="12" spans="1:6" x14ac:dyDescent="0.25">
      <c r="A12" s="339">
        <v>1110</v>
      </c>
      <c r="B12" s="334" t="s">
        <v>17</v>
      </c>
      <c r="C12" s="340">
        <v>0</v>
      </c>
      <c r="D12" s="340">
        <v>22486626115</v>
      </c>
      <c r="E12" s="340">
        <v>22486626115</v>
      </c>
      <c r="F12" s="340">
        <v>0</v>
      </c>
    </row>
    <row r="13" spans="1:6" x14ac:dyDescent="0.25">
      <c r="A13" s="339">
        <v>111005</v>
      </c>
      <c r="B13" s="334" t="s">
        <v>16</v>
      </c>
      <c r="C13" s="340">
        <v>0</v>
      </c>
      <c r="D13" s="340">
        <v>22486626115</v>
      </c>
      <c r="E13" s="340">
        <v>22486626115</v>
      </c>
      <c r="F13" s="340">
        <v>0</v>
      </c>
    </row>
    <row r="14" spans="1:6" x14ac:dyDescent="0.25">
      <c r="A14" s="339">
        <v>111005001</v>
      </c>
      <c r="B14" s="334" t="s">
        <v>16</v>
      </c>
      <c r="C14" s="340">
        <v>0</v>
      </c>
      <c r="D14" s="340">
        <v>22486626115</v>
      </c>
      <c r="E14" s="340">
        <v>22486626115</v>
      </c>
      <c r="F14" s="340">
        <v>0</v>
      </c>
    </row>
    <row r="15" spans="1:6" x14ac:dyDescent="0.25">
      <c r="A15" s="339">
        <v>13</v>
      </c>
      <c r="B15" s="334" t="s">
        <v>18</v>
      </c>
      <c r="C15" s="340">
        <v>248938652.94999999</v>
      </c>
      <c r="D15" s="340">
        <v>639563387</v>
      </c>
      <c r="E15" s="340">
        <v>549732857.00999999</v>
      </c>
      <c r="F15" s="340">
        <v>338769182.94</v>
      </c>
    </row>
    <row r="16" spans="1:6" ht="30" x14ac:dyDescent="0.25">
      <c r="A16" s="339">
        <v>1311</v>
      </c>
      <c r="B16" s="334" t="s">
        <v>19</v>
      </c>
      <c r="C16" s="340">
        <v>0</v>
      </c>
      <c r="D16" s="340">
        <v>3257601</v>
      </c>
      <c r="E16" s="340">
        <v>3257601</v>
      </c>
      <c r="F16" s="340">
        <v>0</v>
      </c>
    </row>
    <row r="17" spans="1:6" x14ac:dyDescent="0.25">
      <c r="A17" s="339">
        <v>131101</v>
      </c>
      <c r="B17" s="334" t="s">
        <v>20</v>
      </c>
      <c r="C17" s="340">
        <v>0</v>
      </c>
      <c r="D17" s="340">
        <v>3257601</v>
      </c>
      <c r="E17" s="340">
        <v>3257601</v>
      </c>
      <c r="F17" s="340">
        <v>0</v>
      </c>
    </row>
    <row r="18" spans="1:6" x14ac:dyDescent="0.25">
      <c r="A18" s="339">
        <v>131101001</v>
      </c>
      <c r="B18" s="334" t="s">
        <v>20</v>
      </c>
      <c r="C18" s="340">
        <v>0</v>
      </c>
      <c r="D18" s="340">
        <v>3257601</v>
      </c>
      <c r="E18" s="340">
        <v>3257601</v>
      </c>
      <c r="F18" s="340">
        <v>0</v>
      </c>
    </row>
    <row r="19" spans="1:6" x14ac:dyDescent="0.25">
      <c r="A19" s="339">
        <v>1337</v>
      </c>
      <c r="B19" s="334" t="s">
        <v>21</v>
      </c>
      <c r="C19" s="340">
        <v>0</v>
      </c>
      <c r="D19" s="340">
        <v>376850</v>
      </c>
      <c r="E19" s="340">
        <v>376850</v>
      </c>
      <c r="F19" s="340">
        <v>0</v>
      </c>
    </row>
    <row r="20" spans="1:6" x14ac:dyDescent="0.25">
      <c r="A20" s="339">
        <v>133712</v>
      </c>
      <c r="B20" s="334" t="s">
        <v>22</v>
      </c>
      <c r="C20" s="340">
        <v>0</v>
      </c>
      <c r="D20" s="340">
        <v>376850</v>
      </c>
      <c r="E20" s="340">
        <v>376850</v>
      </c>
      <c r="F20" s="340">
        <v>0</v>
      </c>
    </row>
    <row r="21" spans="1:6" x14ac:dyDescent="0.25">
      <c r="A21" s="339">
        <v>133712001</v>
      </c>
      <c r="B21" s="334" t="s">
        <v>22</v>
      </c>
      <c r="C21" s="340">
        <v>0</v>
      </c>
      <c r="D21" s="340">
        <v>376850</v>
      </c>
      <c r="E21" s="340">
        <v>376850</v>
      </c>
      <c r="F21" s="340">
        <v>0</v>
      </c>
    </row>
    <row r="22" spans="1:6" ht="45" x14ac:dyDescent="0.25">
      <c r="A22" s="339">
        <v>1338</v>
      </c>
      <c r="B22" s="334" t="s">
        <v>448</v>
      </c>
      <c r="C22" s="340">
        <v>0</v>
      </c>
      <c r="D22" s="340">
        <v>1300000</v>
      </c>
      <c r="E22" s="340">
        <v>1300000</v>
      </c>
      <c r="F22" s="340">
        <v>0</v>
      </c>
    </row>
    <row r="23" spans="1:6" x14ac:dyDescent="0.25">
      <c r="A23" s="339">
        <v>133805</v>
      </c>
      <c r="B23" s="334" t="s">
        <v>428</v>
      </c>
      <c r="C23" s="340">
        <v>0</v>
      </c>
      <c r="D23" s="340">
        <v>1300000</v>
      </c>
      <c r="E23" s="340">
        <v>1300000</v>
      </c>
      <c r="F23" s="340">
        <v>0</v>
      </c>
    </row>
    <row r="24" spans="1:6" x14ac:dyDescent="0.25">
      <c r="A24" s="339">
        <v>133805001</v>
      </c>
      <c r="B24" s="334" t="s">
        <v>428</v>
      </c>
      <c r="C24" s="340">
        <v>0</v>
      </c>
      <c r="D24" s="340">
        <v>1300000</v>
      </c>
      <c r="E24" s="340">
        <v>1300000</v>
      </c>
      <c r="F24" s="340">
        <v>0</v>
      </c>
    </row>
    <row r="25" spans="1:6" x14ac:dyDescent="0.25">
      <c r="A25" s="339">
        <v>1384</v>
      </c>
      <c r="B25" s="334" t="s">
        <v>23</v>
      </c>
      <c r="C25" s="340">
        <v>585825770.79999995</v>
      </c>
      <c r="D25" s="340">
        <v>634628936</v>
      </c>
      <c r="E25" s="340">
        <v>544798406.00999999</v>
      </c>
      <c r="F25" s="340">
        <v>675656300.78999996</v>
      </c>
    </row>
    <row r="26" spans="1:6" x14ac:dyDescent="0.25">
      <c r="A26" s="339">
        <v>138426</v>
      </c>
      <c r="B26" s="334" t="s">
        <v>25</v>
      </c>
      <c r="C26" s="340">
        <v>535825778.79000002</v>
      </c>
      <c r="D26" s="340">
        <v>549349484</v>
      </c>
      <c r="E26" s="340">
        <v>501318309</v>
      </c>
      <c r="F26" s="340">
        <v>583856953.78999996</v>
      </c>
    </row>
    <row r="27" spans="1:6" x14ac:dyDescent="0.25">
      <c r="A27" s="339">
        <v>138426001</v>
      </c>
      <c r="B27" s="334" t="s">
        <v>25</v>
      </c>
      <c r="C27" s="340">
        <v>535825778.79000002</v>
      </c>
      <c r="D27" s="340">
        <v>549349484</v>
      </c>
      <c r="E27" s="340">
        <v>501318309</v>
      </c>
      <c r="F27" s="340">
        <v>583856953.78999996</v>
      </c>
    </row>
    <row r="28" spans="1:6" x14ac:dyDescent="0.25">
      <c r="A28" s="339">
        <v>138427</v>
      </c>
      <c r="B28" s="334" t="s">
        <v>26</v>
      </c>
      <c r="C28" s="340">
        <v>31280246</v>
      </c>
      <c r="D28" s="340">
        <v>0</v>
      </c>
      <c r="E28" s="340">
        <v>0</v>
      </c>
      <c r="F28" s="340">
        <v>31280246</v>
      </c>
    </row>
    <row r="29" spans="1:6" x14ac:dyDescent="0.25">
      <c r="A29" s="339">
        <v>138427001</v>
      </c>
      <c r="B29" s="334" t="s">
        <v>26</v>
      </c>
      <c r="C29" s="340">
        <v>31280246</v>
      </c>
      <c r="D29" s="340">
        <v>0</v>
      </c>
      <c r="E29" s="340">
        <v>0</v>
      </c>
      <c r="F29" s="340">
        <v>31280246</v>
      </c>
    </row>
    <row r="30" spans="1:6" x14ac:dyDescent="0.25">
      <c r="A30" s="339">
        <v>138439</v>
      </c>
      <c r="B30" s="334" t="s">
        <v>27</v>
      </c>
      <c r="C30" s="340">
        <v>15718476.01</v>
      </c>
      <c r="D30" s="340">
        <v>83598732</v>
      </c>
      <c r="E30" s="340">
        <v>41799366.009999998</v>
      </c>
      <c r="F30" s="340">
        <v>57517842</v>
      </c>
    </row>
    <row r="31" spans="1:6" x14ac:dyDescent="0.25">
      <c r="A31" s="339">
        <v>138439001</v>
      </c>
      <c r="B31" s="334" t="s">
        <v>27</v>
      </c>
      <c r="C31" s="340">
        <v>15718476.01</v>
      </c>
      <c r="D31" s="340">
        <v>83598732</v>
      </c>
      <c r="E31" s="340">
        <v>41799366.009999998</v>
      </c>
      <c r="F31" s="340">
        <v>57517842</v>
      </c>
    </row>
    <row r="32" spans="1:6" x14ac:dyDescent="0.25">
      <c r="A32" s="339">
        <v>138455</v>
      </c>
      <c r="B32" s="334" t="s">
        <v>426</v>
      </c>
      <c r="C32" s="340">
        <v>0</v>
      </c>
      <c r="D32" s="340">
        <v>1480136</v>
      </c>
      <c r="E32" s="340">
        <v>1480136</v>
      </c>
      <c r="F32" s="340">
        <v>0</v>
      </c>
    </row>
    <row r="33" spans="1:6" x14ac:dyDescent="0.25">
      <c r="A33" s="339">
        <v>138455001</v>
      </c>
      <c r="B33" s="334" t="s">
        <v>426</v>
      </c>
      <c r="C33" s="340">
        <v>0</v>
      </c>
      <c r="D33" s="340">
        <v>1480136</v>
      </c>
      <c r="E33" s="340">
        <v>1480136</v>
      </c>
      <c r="F33" s="340">
        <v>0</v>
      </c>
    </row>
    <row r="34" spans="1:6" x14ac:dyDescent="0.25">
      <c r="A34" s="339">
        <v>138490</v>
      </c>
      <c r="B34" s="334" t="s">
        <v>28</v>
      </c>
      <c r="C34" s="340">
        <v>3001270</v>
      </c>
      <c r="D34" s="340">
        <v>200584</v>
      </c>
      <c r="E34" s="340">
        <v>200595</v>
      </c>
      <c r="F34" s="340">
        <v>3001259</v>
      </c>
    </row>
    <row r="35" spans="1:6" x14ac:dyDescent="0.25">
      <c r="A35" s="339">
        <v>138490001</v>
      </c>
      <c r="B35" s="334" t="s">
        <v>28</v>
      </c>
      <c r="C35" s="340">
        <v>3001270</v>
      </c>
      <c r="D35" s="340">
        <v>200584</v>
      </c>
      <c r="E35" s="340">
        <v>200595</v>
      </c>
      <c r="F35" s="340">
        <v>3001259</v>
      </c>
    </row>
    <row r="36" spans="1:6" x14ac:dyDescent="0.25">
      <c r="A36" s="339">
        <v>1385</v>
      </c>
      <c r="B36" s="334" t="s">
        <v>383</v>
      </c>
      <c r="C36" s="340">
        <v>15111773</v>
      </c>
      <c r="D36" s="340">
        <v>0</v>
      </c>
      <c r="E36" s="340">
        <v>0</v>
      </c>
      <c r="F36" s="340">
        <v>15111773</v>
      </c>
    </row>
    <row r="37" spans="1:6" x14ac:dyDescent="0.25">
      <c r="A37" s="339">
        <v>138590</v>
      </c>
      <c r="B37" s="334" t="s">
        <v>384</v>
      </c>
      <c r="C37" s="340">
        <v>15111773</v>
      </c>
      <c r="D37" s="340">
        <v>0</v>
      </c>
      <c r="E37" s="340">
        <v>0</v>
      </c>
      <c r="F37" s="340">
        <v>15111773</v>
      </c>
    </row>
    <row r="38" spans="1:6" x14ac:dyDescent="0.25">
      <c r="A38" s="339">
        <v>138590001</v>
      </c>
      <c r="B38" s="334" t="s">
        <v>384</v>
      </c>
      <c r="C38" s="340">
        <v>15111773</v>
      </c>
      <c r="D38" s="340">
        <v>0</v>
      </c>
      <c r="E38" s="340">
        <v>0</v>
      </c>
      <c r="F38" s="340">
        <v>15111773</v>
      </c>
    </row>
    <row r="39" spans="1:6" ht="30" x14ac:dyDescent="0.25">
      <c r="A39" s="339">
        <v>1386</v>
      </c>
      <c r="B39" s="334" t="s">
        <v>385</v>
      </c>
      <c r="C39" s="340">
        <v>-351998890.85000002</v>
      </c>
      <c r="D39" s="340">
        <v>0</v>
      </c>
      <c r="E39" s="340">
        <v>0</v>
      </c>
      <c r="F39" s="340">
        <v>-351998890.85000002</v>
      </c>
    </row>
    <row r="40" spans="1:6" x14ac:dyDescent="0.25">
      <c r="A40" s="339">
        <v>138690</v>
      </c>
      <c r="B40" s="334" t="s">
        <v>28</v>
      </c>
      <c r="C40" s="340">
        <v>-351998890.85000002</v>
      </c>
      <c r="D40" s="340">
        <v>0</v>
      </c>
      <c r="E40" s="340">
        <v>0</v>
      </c>
      <c r="F40" s="340">
        <v>-351998890.85000002</v>
      </c>
    </row>
    <row r="41" spans="1:6" x14ac:dyDescent="0.25">
      <c r="A41" s="339">
        <v>138690001</v>
      </c>
      <c r="B41" s="334" t="s">
        <v>28</v>
      </c>
      <c r="C41" s="340">
        <v>-351998890.85000002</v>
      </c>
      <c r="D41" s="340">
        <v>0</v>
      </c>
      <c r="E41" s="340">
        <v>0</v>
      </c>
      <c r="F41" s="340">
        <v>-351998890.85000002</v>
      </c>
    </row>
    <row r="42" spans="1:6" x14ac:dyDescent="0.25">
      <c r="A42" s="339">
        <v>16</v>
      </c>
      <c r="B42" s="334" t="s">
        <v>29</v>
      </c>
      <c r="C42" s="340">
        <v>202769242889.56</v>
      </c>
      <c r="D42" s="340">
        <v>4100248618.4299998</v>
      </c>
      <c r="E42" s="340">
        <v>3624917961.6799998</v>
      </c>
      <c r="F42" s="340">
        <v>203244573546.31</v>
      </c>
    </row>
    <row r="43" spans="1:6" x14ac:dyDescent="0.25">
      <c r="A43" s="339">
        <v>1605</v>
      </c>
      <c r="B43" s="334" t="s">
        <v>30</v>
      </c>
      <c r="C43" s="340">
        <v>25990211992</v>
      </c>
      <c r="D43" s="340">
        <v>0</v>
      </c>
      <c r="E43" s="340">
        <v>0</v>
      </c>
      <c r="F43" s="340">
        <v>25990211992</v>
      </c>
    </row>
    <row r="44" spans="1:6" x14ac:dyDescent="0.25">
      <c r="A44" s="339">
        <v>160501</v>
      </c>
      <c r="B44" s="334" t="s">
        <v>31</v>
      </c>
      <c r="C44" s="340">
        <v>25990211992</v>
      </c>
      <c r="D44" s="340">
        <v>0</v>
      </c>
      <c r="E44" s="340">
        <v>0</v>
      </c>
      <c r="F44" s="340">
        <v>25990211992</v>
      </c>
    </row>
    <row r="45" spans="1:6" x14ac:dyDescent="0.25">
      <c r="A45" s="339">
        <v>160501001</v>
      </c>
      <c r="B45" s="334" t="s">
        <v>31</v>
      </c>
      <c r="C45" s="340">
        <v>25990211992</v>
      </c>
      <c r="D45" s="340">
        <v>0</v>
      </c>
      <c r="E45" s="340">
        <v>0</v>
      </c>
      <c r="F45" s="340">
        <v>25990211992</v>
      </c>
    </row>
    <row r="46" spans="1:6" x14ac:dyDescent="0.25">
      <c r="A46" s="339">
        <v>1635</v>
      </c>
      <c r="B46" s="334" t="s">
        <v>32</v>
      </c>
      <c r="C46" s="340">
        <v>154046118.97</v>
      </c>
      <c r="D46" s="340">
        <v>1706436267</v>
      </c>
      <c r="E46" s="340">
        <v>1826209577</v>
      </c>
      <c r="F46" s="340">
        <v>34272808.969999999</v>
      </c>
    </row>
    <row r="47" spans="1:6" x14ac:dyDescent="0.25">
      <c r="A47" s="339">
        <v>163503</v>
      </c>
      <c r="B47" s="334" t="s">
        <v>38</v>
      </c>
      <c r="C47" s="340">
        <v>41495799.969999999</v>
      </c>
      <c r="D47" s="340">
        <v>82830109</v>
      </c>
      <c r="E47" s="340">
        <v>90053100</v>
      </c>
      <c r="F47" s="340">
        <v>34272808.969999999</v>
      </c>
    </row>
    <row r="48" spans="1:6" x14ac:dyDescent="0.25">
      <c r="A48" s="339">
        <v>163503001</v>
      </c>
      <c r="B48" s="334" t="s">
        <v>39</v>
      </c>
      <c r="C48" s="340">
        <v>8996999.9700000007</v>
      </c>
      <c r="D48" s="340">
        <v>0</v>
      </c>
      <c r="E48" s="340">
        <v>0</v>
      </c>
      <c r="F48" s="340">
        <v>8996999.9700000007</v>
      </c>
    </row>
    <row r="49" spans="1:6" x14ac:dyDescent="0.25">
      <c r="A49" s="339">
        <v>163503002</v>
      </c>
      <c r="B49" s="334" t="s">
        <v>40</v>
      </c>
      <c r="C49" s="340">
        <v>32498800</v>
      </c>
      <c r="D49" s="340">
        <v>82830109</v>
      </c>
      <c r="E49" s="340">
        <v>90053100</v>
      </c>
      <c r="F49" s="340">
        <v>25275809</v>
      </c>
    </row>
    <row r="50" spans="1:6" x14ac:dyDescent="0.25">
      <c r="A50" s="339">
        <v>163504</v>
      </c>
      <c r="B50" s="334" t="s">
        <v>41</v>
      </c>
      <c r="C50" s="340">
        <v>112550319</v>
      </c>
      <c r="D50" s="340">
        <v>1623606158</v>
      </c>
      <c r="E50" s="340">
        <v>1736156477</v>
      </c>
      <c r="F50" s="340">
        <v>0</v>
      </c>
    </row>
    <row r="51" spans="1:6" x14ac:dyDescent="0.25">
      <c r="A51" s="339">
        <v>163504001</v>
      </c>
      <c r="B51" s="334" t="s">
        <v>42</v>
      </c>
      <c r="C51" s="340">
        <v>0</v>
      </c>
      <c r="D51" s="340">
        <v>1546802800</v>
      </c>
      <c r="E51" s="340">
        <v>1546802800</v>
      </c>
      <c r="F51" s="340">
        <v>0</v>
      </c>
    </row>
    <row r="52" spans="1:6" x14ac:dyDescent="0.25">
      <c r="A52" s="339">
        <v>163504002</v>
      </c>
      <c r="B52" s="334" t="s">
        <v>43</v>
      </c>
      <c r="C52" s="340">
        <v>112550319</v>
      </c>
      <c r="D52" s="340">
        <v>76803358</v>
      </c>
      <c r="E52" s="340">
        <v>189353677</v>
      </c>
      <c r="F52" s="340">
        <v>0</v>
      </c>
    </row>
    <row r="53" spans="1:6" ht="30" x14ac:dyDescent="0.25">
      <c r="A53" s="339">
        <v>1637</v>
      </c>
      <c r="B53" s="334" t="s">
        <v>48</v>
      </c>
      <c r="C53" s="340">
        <v>4605174159.3400002</v>
      </c>
      <c r="D53" s="340">
        <v>108024112.43000001</v>
      </c>
      <c r="E53" s="340">
        <v>114562886.13</v>
      </c>
      <c r="F53" s="340">
        <v>4598635385.6400003</v>
      </c>
    </row>
    <row r="54" spans="1:6" x14ac:dyDescent="0.25">
      <c r="A54" s="339">
        <v>163706</v>
      </c>
      <c r="B54" s="334" t="s">
        <v>71</v>
      </c>
      <c r="C54" s="340">
        <v>14916744.17</v>
      </c>
      <c r="D54" s="340">
        <v>0</v>
      </c>
      <c r="E54" s="340">
        <v>0</v>
      </c>
      <c r="F54" s="340">
        <v>14916744.17</v>
      </c>
    </row>
    <row r="55" spans="1:6" x14ac:dyDescent="0.25">
      <c r="A55" s="339">
        <v>163706010</v>
      </c>
      <c r="B55" s="334" t="s">
        <v>58</v>
      </c>
      <c r="C55" s="340">
        <v>14916744.17</v>
      </c>
      <c r="D55" s="340">
        <v>0</v>
      </c>
      <c r="E55" s="340">
        <v>0</v>
      </c>
      <c r="F55" s="340">
        <v>14916744.17</v>
      </c>
    </row>
    <row r="56" spans="1:6" x14ac:dyDescent="0.25">
      <c r="A56" s="339">
        <v>163707</v>
      </c>
      <c r="B56" s="334" t="s">
        <v>33</v>
      </c>
      <c r="C56" s="340">
        <v>1088590574.22</v>
      </c>
      <c r="D56" s="340">
        <v>0</v>
      </c>
      <c r="E56" s="340">
        <v>0</v>
      </c>
      <c r="F56" s="340">
        <v>1088590574.22</v>
      </c>
    </row>
    <row r="57" spans="1:6" x14ac:dyDescent="0.25">
      <c r="A57" s="339">
        <v>163707009</v>
      </c>
      <c r="B57" s="334" t="s">
        <v>34</v>
      </c>
      <c r="C57" s="340">
        <v>27508281.530000001</v>
      </c>
      <c r="D57" s="340">
        <v>0</v>
      </c>
      <c r="E57" s="340">
        <v>0</v>
      </c>
      <c r="F57" s="340">
        <v>27508281.530000001</v>
      </c>
    </row>
    <row r="58" spans="1:6" x14ac:dyDescent="0.25">
      <c r="A58" s="339">
        <v>163707011</v>
      </c>
      <c r="B58" s="334" t="s">
        <v>35</v>
      </c>
      <c r="C58" s="340">
        <v>1061082292.6900001</v>
      </c>
      <c r="D58" s="340">
        <v>0</v>
      </c>
      <c r="E58" s="340">
        <v>0</v>
      </c>
      <c r="F58" s="340">
        <v>1061082292.6900001</v>
      </c>
    </row>
    <row r="59" spans="1:6" x14ac:dyDescent="0.25">
      <c r="A59" s="339">
        <v>163708</v>
      </c>
      <c r="B59" s="334" t="s">
        <v>36</v>
      </c>
      <c r="C59" s="340">
        <v>5025210</v>
      </c>
      <c r="D59" s="340">
        <v>0</v>
      </c>
      <c r="E59" s="340">
        <v>0</v>
      </c>
      <c r="F59" s="340">
        <v>5025210</v>
      </c>
    </row>
    <row r="60" spans="1:6" x14ac:dyDescent="0.25">
      <c r="A60" s="339">
        <v>163708008</v>
      </c>
      <c r="B60" s="334" t="s">
        <v>37</v>
      </c>
      <c r="C60" s="340">
        <v>5025210</v>
      </c>
      <c r="D60" s="340">
        <v>0</v>
      </c>
      <c r="E60" s="340">
        <v>0</v>
      </c>
      <c r="F60" s="340">
        <v>5025210</v>
      </c>
    </row>
    <row r="61" spans="1:6" x14ac:dyDescent="0.25">
      <c r="A61" s="339">
        <v>163709</v>
      </c>
      <c r="B61" s="334" t="s">
        <v>38</v>
      </c>
      <c r="C61" s="340">
        <v>333204498.38</v>
      </c>
      <c r="D61" s="340">
        <v>59234198.020000003</v>
      </c>
      <c r="E61" s="340">
        <v>41109927.130000003</v>
      </c>
      <c r="F61" s="340">
        <v>351328769.26999998</v>
      </c>
    </row>
    <row r="62" spans="1:6" x14ac:dyDescent="0.25">
      <c r="A62" s="339">
        <v>163709001</v>
      </c>
      <c r="B62" s="334" t="s">
        <v>39</v>
      </c>
      <c r="C62" s="340">
        <v>125030034.90000001</v>
      </c>
      <c r="D62" s="340">
        <v>10321128.91</v>
      </c>
      <c r="E62" s="340">
        <v>12250338.42</v>
      </c>
      <c r="F62" s="340">
        <v>123100825.39</v>
      </c>
    </row>
    <row r="63" spans="1:6" x14ac:dyDescent="0.25">
      <c r="A63" s="339">
        <v>163709002</v>
      </c>
      <c r="B63" s="334" t="s">
        <v>40</v>
      </c>
      <c r="C63" s="340">
        <v>208174463.47999999</v>
      </c>
      <c r="D63" s="340">
        <v>48913069.109999999</v>
      </c>
      <c r="E63" s="340">
        <v>28859588.710000001</v>
      </c>
      <c r="F63" s="340">
        <v>228227943.88</v>
      </c>
    </row>
    <row r="64" spans="1:6" x14ac:dyDescent="0.25">
      <c r="A64" s="339">
        <v>163710</v>
      </c>
      <c r="B64" s="334" t="s">
        <v>41</v>
      </c>
      <c r="C64" s="340">
        <v>1632626932.28</v>
      </c>
      <c r="D64" s="340">
        <v>48789914.409999996</v>
      </c>
      <c r="E64" s="340">
        <v>73452959</v>
      </c>
      <c r="F64" s="340">
        <v>1607963887.6900001</v>
      </c>
    </row>
    <row r="65" spans="1:6" x14ac:dyDescent="0.25">
      <c r="A65" s="339">
        <v>163710001</v>
      </c>
      <c r="B65" s="334" t="s">
        <v>42</v>
      </c>
      <c r="C65" s="340">
        <v>1252469753.4300001</v>
      </c>
      <c r="D65" s="340">
        <v>33011316</v>
      </c>
      <c r="E65" s="340">
        <v>41574701</v>
      </c>
      <c r="F65" s="340">
        <v>1243906368.4300001</v>
      </c>
    </row>
    <row r="66" spans="1:6" x14ac:dyDescent="0.25">
      <c r="A66" s="339">
        <v>163710002</v>
      </c>
      <c r="B66" s="334" t="s">
        <v>43</v>
      </c>
      <c r="C66" s="340">
        <v>371940817.63999999</v>
      </c>
      <c r="D66" s="340">
        <v>15778598.41</v>
      </c>
      <c r="E66" s="340">
        <v>31878258</v>
      </c>
      <c r="F66" s="340">
        <v>355841158.05000001</v>
      </c>
    </row>
    <row r="67" spans="1:6" x14ac:dyDescent="0.25">
      <c r="A67" s="339">
        <v>163710003</v>
      </c>
      <c r="B67" s="334" t="s">
        <v>44</v>
      </c>
      <c r="C67" s="340">
        <v>8216361.21</v>
      </c>
      <c r="D67" s="340">
        <v>0</v>
      </c>
      <c r="E67" s="340">
        <v>0</v>
      </c>
      <c r="F67" s="340">
        <v>8216361.21</v>
      </c>
    </row>
    <row r="68" spans="1:6" x14ac:dyDescent="0.25">
      <c r="A68" s="339">
        <v>163711</v>
      </c>
      <c r="B68" s="334" t="s">
        <v>46</v>
      </c>
      <c r="C68" s="340">
        <v>1530810200.29</v>
      </c>
      <c r="D68" s="340">
        <v>0</v>
      </c>
      <c r="E68" s="340">
        <v>0</v>
      </c>
      <c r="F68" s="340">
        <v>1530810200.29</v>
      </c>
    </row>
    <row r="69" spans="1:6" x14ac:dyDescent="0.25">
      <c r="A69" s="339">
        <v>163711002</v>
      </c>
      <c r="B69" s="334" t="s">
        <v>47</v>
      </c>
      <c r="C69" s="340">
        <v>1530810200.29</v>
      </c>
      <c r="D69" s="340">
        <v>0</v>
      </c>
      <c r="E69" s="340">
        <v>0</v>
      </c>
      <c r="F69" s="340">
        <v>1530810200.29</v>
      </c>
    </row>
    <row r="70" spans="1:6" x14ac:dyDescent="0.25">
      <c r="A70" s="339">
        <v>1640</v>
      </c>
      <c r="B70" s="334" t="s">
        <v>54</v>
      </c>
      <c r="C70" s="340">
        <v>131931229691</v>
      </c>
      <c r="D70" s="340">
        <v>0</v>
      </c>
      <c r="E70" s="340">
        <v>0</v>
      </c>
      <c r="F70" s="340">
        <v>131931229691</v>
      </c>
    </row>
    <row r="71" spans="1:6" x14ac:dyDescent="0.25">
      <c r="A71" s="339">
        <v>164001</v>
      </c>
      <c r="B71" s="334" t="s">
        <v>55</v>
      </c>
      <c r="C71" s="340">
        <v>131931229691</v>
      </c>
      <c r="D71" s="340">
        <v>0</v>
      </c>
      <c r="E71" s="340">
        <v>0</v>
      </c>
      <c r="F71" s="340">
        <v>131931229691</v>
      </c>
    </row>
    <row r="72" spans="1:6" x14ac:dyDescent="0.25">
      <c r="A72" s="339">
        <v>164001001</v>
      </c>
      <c r="B72" s="334" t="s">
        <v>55</v>
      </c>
      <c r="C72" s="340">
        <v>131931229691</v>
      </c>
      <c r="D72" s="340">
        <v>0</v>
      </c>
      <c r="E72" s="340">
        <v>0</v>
      </c>
      <c r="F72" s="340">
        <v>131931229691</v>
      </c>
    </row>
    <row r="73" spans="1:6" x14ac:dyDescent="0.25">
      <c r="A73" s="339">
        <v>1645</v>
      </c>
      <c r="B73" s="334" t="s">
        <v>56</v>
      </c>
      <c r="C73" s="340">
        <v>1871948202.48</v>
      </c>
      <c r="D73" s="340">
        <v>0</v>
      </c>
      <c r="E73" s="340">
        <v>0</v>
      </c>
      <c r="F73" s="340">
        <v>1871948202.48</v>
      </c>
    </row>
    <row r="74" spans="1:6" x14ac:dyDescent="0.25">
      <c r="A74" s="339">
        <v>164501</v>
      </c>
      <c r="B74" s="334" t="s">
        <v>50</v>
      </c>
      <c r="C74" s="340">
        <v>1871948202.48</v>
      </c>
      <c r="D74" s="340">
        <v>0</v>
      </c>
      <c r="E74" s="340">
        <v>0</v>
      </c>
      <c r="F74" s="340">
        <v>1871948202.48</v>
      </c>
    </row>
    <row r="75" spans="1:6" x14ac:dyDescent="0.25">
      <c r="A75" s="339">
        <v>164501001</v>
      </c>
      <c r="B75" s="334" t="s">
        <v>50</v>
      </c>
      <c r="C75" s="340">
        <v>1871948202.48</v>
      </c>
      <c r="D75" s="340">
        <v>0</v>
      </c>
      <c r="E75" s="340">
        <v>0</v>
      </c>
      <c r="F75" s="340">
        <v>1871948202.48</v>
      </c>
    </row>
    <row r="76" spans="1:6" x14ac:dyDescent="0.25">
      <c r="A76" s="339">
        <v>1650</v>
      </c>
      <c r="B76" s="334" t="s">
        <v>57</v>
      </c>
      <c r="C76" s="340">
        <v>12851075.300000001</v>
      </c>
      <c r="D76" s="340">
        <v>0</v>
      </c>
      <c r="E76" s="340">
        <v>0</v>
      </c>
      <c r="F76" s="340">
        <v>12851075.300000001</v>
      </c>
    </row>
    <row r="77" spans="1:6" x14ac:dyDescent="0.25">
      <c r="A77" s="339">
        <v>165012</v>
      </c>
      <c r="B77" s="334" t="s">
        <v>58</v>
      </c>
      <c r="C77" s="340">
        <v>12851075.300000001</v>
      </c>
      <c r="D77" s="340">
        <v>0</v>
      </c>
      <c r="E77" s="340">
        <v>0</v>
      </c>
      <c r="F77" s="340">
        <v>12851075.300000001</v>
      </c>
    </row>
    <row r="78" spans="1:6" x14ac:dyDescent="0.25">
      <c r="A78" s="339">
        <v>165012001</v>
      </c>
      <c r="B78" s="334" t="s">
        <v>58</v>
      </c>
      <c r="C78" s="340">
        <v>12851075.300000001</v>
      </c>
      <c r="D78" s="340">
        <v>0</v>
      </c>
      <c r="E78" s="340">
        <v>0</v>
      </c>
      <c r="F78" s="340">
        <v>12851075.300000001</v>
      </c>
    </row>
    <row r="79" spans="1:6" x14ac:dyDescent="0.25">
      <c r="A79" s="339">
        <v>1655</v>
      </c>
      <c r="B79" s="334" t="s">
        <v>59</v>
      </c>
      <c r="C79" s="340">
        <v>34501125715.309998</v>
      </c>
      <c r="D79" s="340">
        <v>0</v>
      </c>
      <c r="E79" s="340">
        <v>0</v>
      </c>
      <c r="F79" s="340">
        <v>34501125715.309998</v>
      </c>
    </row>
    <row r="80" spans="1:6" x14ac:dyDescent="0.25">
      <c r="A80" s="339">
        <v>165511</v>
      </c>
      <c r="B80" s="334" t="s">
        <v>34</v>
      </c>
      <c r="C80" s="340">
        <v>618635931.78999996</v>
      </c>
      <c r="D80" s="340">
        <v>0</v>
      </c>
      <c r="E80" s="340">
        <v>0</v>
      </c>
      <c r="F80" s="340">
        <v>618635931.78999996</v>
      </c>
    </row>
    <row r="81" spans="1:6" x14ac:dyDescent="0.25">
      <c r="A81" s="339">
        <v>165511001</v>
      </c>
      <c r="B81" s="334" t="s">
        <v>34</v>
      </c>
      <c r="C81" s="340">
        <v>618635931.78999996</v>
      </c>
      <c r="D81" s="340">
        <v>0</v>
      </c>
      <c r="E81" s="340">
        <v>0</v>
      </c>
      <c r="F81" s="340">
        <v>618635931.78999996</v>
      </c>
    </row>
    <row r="82" spans="1:6" x14ac:dyDescent="0.25">
      <c r="A82" s="339">
        <v>165520</v>
      </c>
      <c r="B82" s="334" t="s">
        <v>35</v>
      </c>
      <c r="C82" s="340">
        <v>33882489783.52</v>
      </c>
      <c r="D82" s="340">
        <v>0</v>
      </c>
      <c r="E82" s="340">
        <v>0</v>
      </c>
      <c r="F82" s="340">
        <v>33882489783.52</v>
      </c>
    </row>
    <row r="83" spans="1:6" x14ac:dyDescent="0.25">
      <c r="A83" s="339">
        <v>165520001</v>
      </c>
      <c r="B83" s="334" t="s">
        <v>35</v>
      </c>
      <c r="C83" s="340">
        <v>33882489783.52</v>
      </c>
      <c r="D83" s="340">
        <v>0</v>
      </c>
      <c r="E83" s="340">
        <v>0</v>
      </c>
      <c r="F83" s="340">
        <v>33882489783.52</v>
      </c>
    </row>
    <row r="84" spans="1:6" x14ac:dyDescent="0.25">
      <c r="A84" s="339">
        <v>1660</v>
      </c>
      <c r="B84" s="334" t="s">
        <v>60</v>
      </c>
      <c r="C84" s="340">
        <v>29056158.609999999</v>
      </c>
      <c r="D84" s="340">
        <v>0</v>
      </c>
      <c r="E84" s="340">
        <v>0</v>
      </c>
      <c r="F84" s="340">
        <v>29056158.609999999</v>
      </c>
    </row>
    <row r="85" spans="1:6" x14ac:dyDescent="0.25">
      <c r="A85" s="339">
        <v>166009</v>
      </c>
      <c r="B85" s="334" t="s">
        <v>37</v>
      </c>
      <c r="C85" s="340">
        <v>29056158.609999999</v>
      </c>
      <c r="D85" s="340">
        <v>0</v>
      </c>
      <c r="E85" s="340">
        <v>0</v>
      </c>
      <c r="F85" s="340">
        <v>29056158.609999999</v>
      </c>
    </row>
    <row r="86" spans="1:6" x14ac:dyDescent="0.25">
      <c r="A86" s="339">
        <v>166009001</v>
      </c>
      <c r="B86" s="334" t="s">
        <v>37</v>
      </c>
      <c r="C86" s="340">
        <v>29056158.609999999</v>
      </c>
      <c r="D86" s="340">
        <v>0</v>
      </c>
      <c r="E86" s="340">
        <v>0</v>
      </c>
      <c r="F86" s="340">
        <v>29056158.609999999</v>
      </c>
    </row>
    <row r="87" spans="1:6" x14ac:dyDescent="0.25">
      <c r="A87" s="339">
        <v>1665</v>
      </c>
      <c r="B87" s="334" t="s">
        <v>61</v>
      </c>
      <c r="C87" s="340">
        <v>5213769814.6700001</v>
      </c>
      <c r="D87" s="340">
        <v>107295997.94</v>
      </c>
      <c r="E87" s="340">
        <v>59234198.020000003</v>
      </c>
      <c r="F87" s="340">
        <v>5261831614.5900002</v>
      </c>
    </row>
    <row r="88" spans="1:6" x14ac:dyDescent="0.25">
      <c r="A88" s="339">
        <v>166501</v>
      </c>
      <c r="B88" s="334" t="s">
        <v>39</v>
      </c>
      <c r="C88" s="340">
        <v>3474324150.25</v>
      </c>
      <c r="D88" s="340">
        <v>12250338.42</v>
      </c>
      <c r="E88" s="340">
        <v>10321128.91</v>
      </c>
      <c r="F88" s="340">
        <v>3476253359.7600002</v>
      </c>
    </row>
    <row r="89" spans="1:6" x14ac:dyDescent="0.25">
      <c r="A89" s="339">
        <v>166501001</v>
      </c>
      <c r="B89" s="334" t="s">
        <v>39</v>
      </c>
      <c r="C89" s="340">
        <v>3474324150.25</v>
      </c>
      <c r="D89" s="340">
        <v>12250338.42</v>
      </c>
      <c r="E89" s="340">
        <v>10321128.91</v>
      </c>
      <c r="F89" s="340">
        <v>3476253359.7600002</v>
      </c>
    </row>
    <row r="90" spans="1:6" x14ac:dyDescent="0.25">
      <c r="A90" s="339">
        <v>166502</v>
      </c>
      <c r="B90" s="334" t="s">
        <v>40</v>
      </c>
      <c r="C90" s="340">
        <v>1725668385.45</v>
      </c>
      <c r="D90" s="340">
        <v>95045659.519999996</v>
      </c>
      <c r="E90" s="340">
        <v>48913069.109999999</v>
      </c>
      <c r="F90" s="340">
        <v>1771800975.8599999</v>
      </c>
    </row>
    <row r="91" spans="1:6" x14ac:dyDescent="0.25">
      <c r="A91" s="339">
        <v>166502001</v>
      </c>
      <c r="B91" s="334" t="s">
        <v>40</v>
      </c>
      <c r="C91" s="340">
        <v>1725668385.45</v>
      </c>
      <c r="D91" s="340">
        <v>95045659.519999996</v>
      </c>
      <c r="E91" s="340">
        <v>48913069.109999999</v>
      </c>
      <c r="F91" s="340">
        <v>1771800975.8599999</v>
      </c>
    </row>
    <row r="92" spans="1:6" ht="30" x14ac:dyDescent="0.25">
      <c r="A92" s="339">
        <v>166505</v>
      </c>
      <c r="B92" s="334" t="s">
        <v>51</v>
      </c>
      <c r="C92" s="340">
        <v>13777278.970000001</v>
      </c>
      <c r="D92" s="340">
        <v>0</v>
      </c>
      <c r="E92" s="340">
        <v>0</v>
      </c>
      <c r="F92" s="340">
        <v>13777278.970000001</v>
      </c>
    </row>
    <row r="93" spans="1:6" ht="30" x14ac:dyDescent="0.25">
      <c r="A93" s="339">
        <v>166505001</v>
      </c>
      <c r="B93" s="334" t="s">
        <v>51</v>
      </c>
      <c r="C93" s="340">
        <v>13777278.970000001</v>
      </c>
      <c r="D93" s="340">
        <v>0</v>
      </c>
      <c r="E93" s="340">
        <v>0</v>
      </c>
      <c r="F93" s="340">
        <v>13777278.970000001</v>
      </c>
    </row>
    <row r="94" spans="1:6" x14ac:dyDescent="0.25">
      <c r="A94" s="339">
        <v>1670</v>
      </c>
      <c r="B94" s="334" t="s">
        <v>62</v>
      </c>
      <c r="C94" s="340">
        <v>18218987064.939999</v>
      </c>
      <c r="D94" s="340">
        <v>1733310039.48</v>
      </c>
      <c r="E94" s="340">
        <v>50117304.420000002</v>
      </c>
      <c r="F94" s="340">
        <v>19902179800</v>
      </c>
    </row>
    <row r="95" spans="1:6" x14ac:dyDescent="0.25">
      <c r="A95" s="339">
        <v>167001</v>
      </c>
      <c r="B95" s="334" t="s">
        <v>42</v>
      </c>
      <c r="C95" s="340">
        <v>6572801433.9099998</v>
      </c>
      <c r="D95" s="340">
        <v>1552845729</v>
      </c>
      <c r="E95" s="340">
        <v>18745458</v>
      </c>
      <c r="F95" s="340">
        <v>8106901704.9099998</v>
      </c>
    </row>
    <row r="96" spans="1:6" x14ac:dyDescent="0.25">
      <c r="A96" s="339">
        <v>167001001</v>
      </c>
      <c r="B96" s="334" t="s">
        <v>42</v>
      </c>
      <c r="C96" s="340">
        <v>6572801433.9099998</v>
      </c>
      <c r="D96" s="340">
        <v>1552845729</v>
      </c>
      <c r="E96" s="340">
        <v>18745458</v>
      </c>
      <c r="F96" s="340">
        <v>8106901704.9099998</v>
      </c>
    </row>
    <row r="97" spans="1:6" x14ac:dyDescent="0.25">
      <c r="A97" s="339">
        <v>167002</v>
      </c>
      <c r="B97" s="334" t="s">
        <v>43</v>
      </c>
      <c r="C97" s="340">
        <v>11496233936.639999</v>
      </c>
      <c r="D97" s="340">
        <v>180464310.47999999</v>
      </c>
      <c r="E97" s="340">
        <v>31371846.420000002</v>
      </c>
      <c r="F97" s="340">
        <v>11645326400.700001</v>
      </c>
    </row>
    <row r="98" spans="1:6" x14ac:dyDescent="0.25">
      <c r="A98" s="339">
        <v>167002001</v>
      </c>
      <c r="B98" s="334" t="s">
        <v>43</v>
      </c>
      <c r="C98" s="340">
        <v>11496233936.639999</v>
      </c>
      <c r="D98" s="340">
        <v>180464310.47999999</v>
      </c>
      <c r="E98" s="340">
        <v>31371846.420000002</v>
      </c>
      <c r="F98" s="340">
        <v>11645326400.700001</v>
      </c>
    </row>
    <row r="99" spans="1:6" x14ac:dyDescent="0.25">
      <c r="A99" s="339">
        <v>167004</v>
      </c>
      <c r="B99" s="334" t="s">
        <v>44</v>
      </c>
      <c r="C99" s="340">
        <v>149951694.38999999</v>
      </c>
      <c r="D99" s="340">
        <v>0</v>
      </c>
      <c r="E99" s="340">
        <v>0</v>
      </c>
      <c r="F99" s="340">
        <v>149951694.38999999</v>
      </c>
    </row>
    <row r="100" spans="1:6" x14ac:dyDescent="0.25">
      <c r="A100" s="339">
        <v>167004001</v>
      </c>
      <c r="B100" s="334" t="s">
        <v>44</v>
      </c>
      <c r="C100" s="340">
        <v>149951694.38999999</v>
      </c>
      <c r="D100" s="340">
        <v>0</v>
      </c>
      <c r="E100" s="340">
        <v>0</v>
      </c>
      <c r="F100" s="340">
        <v>149951694.38999999</v>
      </c>
    </row>
    <row r="101" spans="1:6" ht="30" x14ac:dyDescent="0.25">
      <c r="A101" s="339">
        <v>1675</v>
      </c>
      <c r="B101" s="334" t="s">
        <v>63</v>
      </c>
      <c r="C101" s="340">
        <v>1409812621.5</v>
      </c>
      <c r="D101" s="340">
        <v>0</v>
      </c>
      <c r="E101" s="340">
        <v>0</v>
      </c>
      <c r="F101" s="340">
        <v>1409812621.5</v>
      </c>
    </row>
    <row r="102" spans="1:6" x14ac:dyDescent="0.25">
      <c r="A102" s="339">
        <v>167502</v>
      </c>
      <c r="B102" s="334" t="s">
        <v>47</v>
      </c>
      <c r="C102" s="340">
        <v>1230981762.0999999</v>
      </c>
      <c r="D102" s="340">
        <v>0</v>
      </c>
      <c r="E102" s="340">
        <v>0</v>
      </c>
      <c r="F102" s="340">
        <v>1230981762.0999999</v>
      </c>
    </row>
    <row r="103" spans="1:6" x14ac:dyDescent="0.25">
      <c r="A103" s="339">
        <v>167502001</v>
      </c>
      <c r="B103" s="334" t="s">
        <v>47</v>
      </c>
      <c r="C103" s="340">
        <v>1230981762.0999999</v>
      </c>
      <c r="D103" s="340">
        <v>0</v>
      </c>
      <c r="E103" s="340">
        <v>0</v>
      </c>
      <c r="F103" s="340">
        <v>1230981762.0999999</v>
      </c>
    </row>
    <row r="104" spans="1:6" x14ac:dyDescent="0.25">
      <c r="A104" s="339">
        <v>167506</v>
      </c>
      <c r="B104" s="334" t="s">
        <v>64</v>
      </c>
      <c r="C104" s="340">
        <v>178830859.40000001</v>
      </c>
      <c r="D104" s="340">
        <v>0</v>
      </c>
      <c r="E104" s="340">
        <v>0</v>
      </c>
      <c r="F104" s="340">
        <v>178830859.40000001</v>
      </c>
    </row>
    <row r="105" spans="1:6" x14ac:dyDescent="0.25">
      <c r="A105" s="339">
        <v>167506001</v>
      </c>
      <c r="B105" s="334" t="s">
        <v>64</v>
      </c>
      <c r="C105" s="340">
        <v>178830859.40000001</v>
      </c>
      <c r="D105" s="340">
        <v>0</v>
      </c>
      <c r="E105" s="340">
        <v>0</v>
      </c>
      <c r="F105" s="340">
        <v>178830859.40000001</v>
      </c>
    </row>
    <row r="106" spans="1:6" ht="30" x14ac:dyDescent="0.25">
      <c r="A106" s="339">
        <v>1680</v>
      </c>
      <c r="B106" s="334" t="s">
        <v>65</v>
      </c>
      <c r="C106" s="340">
        <v>15535583.35</v>
      </c>
      <c r="D106" s="340">
        <v>0</v>
      </c>
      <c r="E106" s="340">
        <v>0</v>
      </c>
      <c r="F106" s="340">
        <v>15535583.35</v>
      </c>
    </row>
    <row r="107" spans="1:6" x14ac:dyDescent="0.25">
      <c r="A107" s="339">
        <v>168002</v>
      </c>
      <c r="B107" s="334" t="s">
        <v>53</v>
      </c>
      <c r="C107" s="340">
        <v>9261958.1199999992</v>
      </c>
      <c r="D107" s="340">
        <v>0</v>
      </c>
      <c r="E107" s="340">
        <v>0</v>
      </c>
      <c r="F107" s="340">
        <v>9261958.1199999992</v>
      </c>
    </row>
    <row r="108" spans="1:6" x14ac:dyDescent="0.25">
      <c r="A108" s="339">
        <v>168002001</v>
      </c>
      <c r="B108" s="334" t="s">
        <v>53</v>
      </c>
      <c r="C108" s="340">
        <v>9261958.1199999992</v>
      </c>
      <c r="D108" s="340">
        <v>0</v>
      </c>
      <c r="E108" s="340">
        <v>0</v>
      </c>
      <c r="F108" s="340">
        <v>9261958.1199999992</v>
      </c>
    </row>
    <row r="109" spans="1:6" ht="30" x14ac:dyDescent="0.25">
      <c r="A109" s="339">
        <v>168006</v>
      </c>
      <c r="B109" s="334" t="s">
        <v>66</v>
      </c>
      <c r="C109" s="340">
        <v>6273625.2300000004</v>
      </c>
      <c r="D109" s="340">
        <v>0</v>
      </c>
      <c r="E109" s="340">
        <v>0</v>
      </c>
      <c r="F109" s="340">
        <v>6273625.2300000004</v>
      </c>
    </row>
    <row r="110" spans="1:6" ht="30" x14ac:dyDescent="0.25">
      <c r="A110" s="339">
        <v>168006001</v>
      </c>
      <c r="B110" s="334" t="s">
        <v>66</v>
      </c>
      <c r="C110" s="340">
        <v>6273625.2300000004</v>
      </c>
      <c r="D110" s="340">
        <v>0</v>
      </c>
      <c r="E110" s="340">
        <v>0</v>
      </c>
      <c r="F110" s="340">
        <v>6273625.2300000004</v>
      </c>
    </row>
    <row r="111" spans="1:6" x14ac:dyDescent="0.25">
      <c r="A111" s="339">
        <v>1681</v>
      </c>
      <c r="B111" s="334" t="s">
        <v>67</v>
      </c>
      <c r="C111" s="340">
        <v>76981559.640000001</v>
      </c>
      <c r="D111" s="340">
        <v>0</v>
      </c>
      <c r="E111" s="340">
        <v>0</v>
      </c>
      <c r="F111" s="340">
        <v>76981559.640000001</v>
      </c>
    </row>
    <row r="112" spans="1:6" x14ac:dyDescent="0.25">
      <c r="A112" s="339">
        <v>168101</v>
      </c>
      <c r="B112" s="334" t="s">
        <v>68</v>
      </c>
      <c r="C112" s="340">
        <v>76981559.640000001</v>
      </c>
      <c r="D112" s="340">
        <v>0</v>
      </c>
      <c r="E112" s="340">
        <v>0</v>
      </c>
      <c r="F112" s="340">
        <v>76981559.640000001</v>
      </c>
    </row>
    <row r="113" spans="1:6" x14ac:dyDescent="0.25">
      <c r="A113" s="339">
        <v>168101001</v>
      </c>
      <c r="B113" s="334" t="s">
        <v>68</v>
      </c>
      <c r="C113" s="340">
        <v>76981559.640000001</v>
      </c>
      <c r="D113" s="340">
        <v>0</v>
      </c>
      <c r="E113" s="340">
        <v>0</v>
      </c>
      <c r="F113" s="340">
        <v>76981559.640000001</v>
      </c>
    </row>
    <row r="114" spans="1:6" ht="30" x14ac:dyDescent="0.25">
      <c r="A114" s="339">
        <v>1685</v>
      </c>
      <c r="B114" s="334" t="s">
        <v>69</v>
      </c>
      <c r="C114" s="340">
        <v>-20646933656.029999</v>
      </c>
      <c r="D114" s="340">
        <v>445182201.57999998</v>
      </c>
      <c r="E114" s="340">
        <v>1574793996.1099999</v>
      </c>
      <c r="F114" s="340">
        <v>-21776545450.560001</v>
      </c>
    </row>
    <row r="115" spans="1:6" x14ac:dyDescent="0.25">
      <c r="A115" s="339">
        <v>168501</v>
      </c>
      <c r="B115" s="334" t="s">
        <v>70</v>
      </c>
      <c r="C115" s="340">
        <v>-9565014152.7600002</v>
      </c>
      <c r="D115" s="340">
        <v>109942691.42</v>
      </c>
      <c r="E115" s="340">
        <v>439770765.68000001</v>
      </c>
      <c r="F115" s="340">
        <v>-9894842227.0200005</v>
      </c>
    </row>
    <row r="116" spans="1:6" x14ac:dyDescent="0.25">
      <c r="A116" s="339">
        <v>168501001</v>
      </c>
      <c r="B116" s="334" t="s">
        <v>55</v>
      </c>
      <c r="C116" s="340">
        <v>-9565014152.7600002</v>
      </c>
      <c r="D116" s="340">
        <v>109942691.42</v>
      </c>
      <c r="E116" s="340">
        <v>439770765.68000001</v>
      </c>
      <c r="F116" s="340">
        <v>-9894842227.0200005</v>
      </c>
    </row>
    <row r="117" spans="1:6" x14ac:dyDescent="0.25">
      <c r="A117" s="339">
        <v>168502</v>
      </c>
      <c r="B117" s="334" t="s">
        <v>49</v>
      </c>
      <c r="C117" s="340">
        <v>-449003964.67000002</v>
      </c>
      <c r="D117" s="340">
        <v>5199856.1399999997</v>
      </c>
      <c r="E117" s="340">
        <v>20799424.559999999</v>
      </c>
      <c r="F117" s="340">
        <v>-464603533.08999997</v>
      </c>
    </row>
    <row r="118" spans="1:6" x14ac:dyDescent="0.25">
      <c r="A118" s="339">
        <v>168502001</v>
      </c>
      <c r="B118" s="334" t="s">
        <v>50</v>
      </c>
      <c r="C118" s="340">
        <v>-449003964.67000002</v>
      </c>
      <c r="D118" s="340">
        <v>5199856.1399999997</v>
      </c>
      <c r="E118" s="340">
        <v>20799424.559999999</v>
      </c>
      <c r="F118" s="340">
        <v>-464603533.08999997</v>
      </c>
    </row>
    <row r="119" spans="1:6" x14ac:dyDescent="0.25">
      <c r="A119" s="339">
        <v>168503</v>
      </c>
      <c r="B119" s="334" t="s">
        <v>71</v>
      </c>
      <c r="C119" s="340">
        <v>-4658514.9000000004</v>
      </c>
      <c r="D119" s="340">
        <v>53546.15</v>
      </c>
      <c r="E119" s="340">
        <v>214184.6</v>
      </c>
      <c r="F119" s="340">
        <v>-4819153.3499999996</v>
      </c>
    </row>
    <row r="120" spans="1:6" x14ac:dyDescent="0.25">
      <c r="A120" s="339">
        <v>168503010</v>
      </c>
      <c r="B120" s="334" t="s">
        <v>58</v>
      </c>
      <c r="C120" s="340">
        <v>-4658514.9000000004</v>
      </c>
      <c r="D120" s="340">
        <v>53546.15</v>
      </c>
      <c r="E120" s="340">
        <v>214184.6</v>
      </c>
      <c r="F120" s="340">
        <v>-4819153.3499999996</v>
      </c>
    </row>
    <row r="121" spans="1:6" x14ac:dyDescent="0.25">
      <c r="A121" s="339">
        <v>168504</v>
      </c>
      <c r="B121" s="334" t="s">
        <v>33</v>
      </c>
      <c r="C121" s="340">
        <v>-4277134660.0999999</v>
      </c>
      <c r="D121" s="340">
        <v>143773547</v>
      </c>
      <c r="E121" s="340">
        <v>575093898.35000002</v>
      </c>
      <c r="F121" s="340">
        <v>-4708455011.4499998</v>
      </c>
    </row>
    <row r="122" spans="1:6" x14ac:dyDescent="0.25">
      <c r="A122" s="339">
        <v>168504009</v>
      </c>
      <c r="B122" s="334" t="s">
        <v>34</v>
      </c>
      <c r="C122" s="340">
        <v>-171485722.96000001</v>
      </c>
      <c r="D122" s="340">
        <v>2595173</v>
      </c>
      <c r="E122" s="340">
        <v>10380687.949999999</v>
      </c>
      <c r="F122" s="340">
        <v>-179271237.91</v>
      </c>
    </row>
    <row r="123" spans="1:6" x14ac:dyDescent="0.25">
      <c r="A123" s="339">
        <v>168504011</v>
      </c>
      <c r="B123" s="334" t="s">
        <v>35</v>
      </c>
      <c r="C123" s="340">
        <v>-4105648937.1399999</v>
      </c>
      <c r="D123" s="340">
        <v>141178374</v>
      </c>
      <c r="E123" s="340">
        <v>564713210.39999998</v>
      </c>
      <c r="F123" s="340">
        <v>-4529183773.54</v>
      </c>
    </row>
    <row r="124" spans="1:6" x14ac:dyDescent="0.25">
      <c r="A124" s="339">
        <v>168505</v>
      </c>
      <c r="B124" s="334" t="s">
        <v>36</v>
      </c>
      <c r="C124" s="340">
        <v>-7081211.6399999997</v>
      </c>
      <c r="D124" s="340">
        <v>121822.66</v>
      </c>
      <c r="E124" s="340">
        <v>487290.64</v>
      </c>
      <c r="F124" s="340">
        <v>-7446679.6200000001</v>
      </c>
    </row>
    <row r="125" spans="1:6" x14ac:dyDescent="0.25">
      <c r="A125" s="339">
        <v>168505008</v>
      </c>
      <c r="B125" s="334" t="s">
        <v>37</v>
      </c>
      <c r="C125" s="340">
        <v>-7081211.6399999997</v>
      </c>
      <c r="D125" s="340">
        <v>121822.66</v>
      </c>
      <c r="E125" s="340">
        <v>487290.64</v>
      </c>
      <c r="F125" s="340">
        <v>-7446679.6200000001</v>
      </c>
    </row>
    <row r="126" spans="1:6" x14ac:dyDescent="0.25">
      <c r="A126" s="339">
        <v>168506</v>
      </c>
      <c r="B126" s="334" t="s">
        <v>38</v>
      </c>
      <c r="C126" s="340">
        <v>-1087580420.0799999</v>
      </c>
      <c r="D126" s="340">
        <v>28723543.359999999</v>
      </c>
      <c r="E126" s="340">
        <v>62689750.68</v>
      </c>
      <c r="F126" s="340">
        <v>-1121546627.4000001</v>
      </c>
    </row>
    <row r="127" spans="1:6" x14ac:dyDescent="0.25">
      <c r="A127" s="339">
        <v>168506001</v>
      </c>
      <c r="B127" s="334" t="s">
        <v>39</v>
      </c>
      <c r="C127" s="340">
        <v>-812938086.69000006</v>
      </c>
      <c r="D127" s="340">
        <v>12229073.41</v>
      </c>
      <c r="E127" s="340">
        <v>41629065.460000001</v>
      </c>
      <c r="F127" s="340">
        <v>-842338078.74000001</v>
      </c>
    </row>
    <row r="128" spans="1:6" x14ac:dyDescent="0.25">
      <c r="A128" s="339">
        <v>168506002</v>
      </c>
      <c r="B128" s="334" t="s">
        <v>40</v>
      </c>
      <c r="C128" s="340">
        <v>-271312825.11000001</v>
      </c>
      <c r="D128" s="340">
        <v>16456199.76</v>
      </c>
      <c r="E128" s="340">
        <v>20907604.460000001</v>
      </c>
      <c r="F128" s="340">
        <v>-275764229.81</v>
      </c>
    </row>
    <row r="129" spans="1:6" ht="30" x14ac:dyDescent="0.25">
      <c r="A129" s="339">
        <v>168506004</v>
      </c>
      <c r="B129" s="334" t="s">
        <v>51</v>
      </c>
      <c r="C129" s="340">
        <v>-3329508.28</v>
      </c>
      <c r="D129" s="340">
        <v>38270.19</v>
      </c>
      <c r="E129" s="340">
        <v>153080.76</v>
      </c>
      <c r="F129" s="340">
        <v>-3444318.85</v>
      </c>
    </row>
    <row r="130" spans="1:6" x14ac:dyDescent="0.25">
      <c r="A130" s="339">
        <v>168507</v>
      </c>
      <c r="B130" s="334" t="s">
        <v>41</v>
      </c>
      <c r="C130" s="340">
        <v>-3285176246.8400002</v>
      </c>
      <c r="D130" s="340">
        <v>97095576.329999998</v>
      </c>
      <c r="E130" s="340">
        <v>344778358.89999998</v>
      </c>
      <c r="F130" s="340">
        <v>-3532859029.4099998</v>
      </c>
    </row>
    <row r="131" spans="1:6" x14ac:dyDescent="0.25">
      <c r="A131" s="339">
        <v>168507001</v>
      </c>
      <c r="B131" s="334" t="s">
        <v>42</v>
      </c>
      <c r="C131" s="340">
        <v>-1539109072.03</v>
      </c>
      <c r="D131" s="340">
        <v>42390121.009999998</v>
      </c>
      <c r="E131" s="340">
        <v>144035022.36000001</v>
      </c>
      <c r="F131" s="340">
        <v>-1640753973.3800001</v>
      </c>
    </row>
    <row r="132" spans="1:6" x14ac:dyDescent="0.25">
      <c r="A132" s="339">
        <v>168507002</v>
      </c>
      <c r="B132" s="334" t="s">
        <v>43</v>
      </c>
      <c r="C132" s="340">
        <v>-1691709687.8900001</v>
      </c>
      <c r="D132" s="340">
        <v>54080648.32</v>
      </c>
      <c r="E132" s="340">
        <v>198244133.62</v>
      </c>
      <c r="F132" s="340">
        <v>-1835873173.1900001</v>
      </c>
    </row>
    <row r="133" spans="1:6" x14ac:dyDescent="0.25">
      <c r="A133" s="339">
        <v>168507003</v>
      </c>
      <c r="B133" s="334" t="s">
        <v>44</v>
      </c>
      <c r="C133" s="340">
        <v>-54357486.920000002</v>
      </c>
      <c r="D133" s="340">
        <v>624807</v>
      </c>
      <c r="E133" s="340">
        <v>2499202.92</v>
      </c>
      <c r="F133" s="340">
        <v>-56231882.840000004</v>
      </c>
    </row>
    <row r="134" spans="1:6" x14ac:dyDescent="0.25">
      <c r="A134" s="339">
        <v>168508</v>
      </c>
      <c r="B134" s="334" t="s">
        <v>46</v>
      </c>
      <c r="C134" s="340">
        <v>-335995713.20999998</v>
      </c>
      <c r="D134" s="340">
        <v>3916147.39</v>
      </c>
      <c r="E134" s="340">
        <v>15664585.99</v>
      </c>
      <c r="F134" s="340">
        <v>-347744151.81</v>
      </c>
    </row>
    <row r="135" spans="1:6" x14ac:dyDescent="0.25">
      <c r="A135" s="339">
        <v>168508002</v>
      </c>
      <c r="B135" s="334" t="s">
        <v>47</v>
      </c>
      <c r="C135" s="340">
        <v>-297487259.88999999</v>
      </c>
      <c r="D135" s="340">
        <v>3419395</v>
      </c>
      <c r="E135" s="340">
        <v>13677576.43</v>
      </c>
      <c r="F135" s="340">
        <v>-307745441.31999999</v>
      </c>
    </row>
    <row r="136" spans="1:6" x14ac:dyDescent="0.25">
      <c r="A136" s="339">
        <v>168508006</v>
      </c>
      <c r="B136" s="334" t="s">
        <v>64</v>
      </c>
      <c r="C136" s="340">
        <v>-38508453.32</v>
      </c>
      <c r="D136" s="340">
        <v>496752.39</v>
      </c>
      <c r="E136" s="340">
        <v>1987009.56</v>
      </c>
      <c r="F136" s="340">
        <v>-39998710.490000002</v>
      </c>
    </row>
    <row r="137" spans="1:6" x14ac:dyDescent="0.25">
      <c r="A137" s="339">
        <v>168509</v>
      </c>
      <c r="B137" s="334" t="s">
        <v>52</v>
      </c>
      <c r="C137" s="340">
        <v>-5631649.04</v>
      </c>
      <c r="D137" s="340">
        <v>64731.6</v>
      </c>
      <c r="E137" s="340">
        <v>258926.4</v>
      </c>
      <c r="F137" s="340">
        <v>-5825843.8399999999</v>
      </c>
    </row>
    <row r="138" spans="1:6" x14ac:dyDescent="0.25">
      <c r="A138" s="339">
        <v>168509002</v>
      </c>
      <c r="B138" s="334" t="s">
        <v>53</v>
      </c>
      <c r="C138" s="340">
        <v>-3357459.76</v>
      </c>
      <c r="D138" s="340">
        <v>38591.49</v>
      </c>
      <c r="E138" s="340">
        <v>154365.96</v>
      </c>
      <c r="F138" s="340">
        <v>-3473234.23</v>
      </c>
    </row>
    <row r="139" spans="1:6" ht="30" x14ac:dyDescent="0.25">
      <c r="A139" s="339">
        <v>168509006</v>
      </c>
      <c r="B139" s="334" t="s">
        <v>66</v>
      </c>
      <c r="C139" s="340">
        <v>-2274189.2799999998</v>
      </c>
      <c r="D139" s="340">
        <v>26140.11</v>
      </c>
      <c r="E139" s="340">
        <v>104560.44</v>
      </c>
      <c r="F139" s="340">
        <v>-2352609.61</v>
      </c>
    </row>
    <row r="140" spans="1:6" x14ac:dyDescent="0.25">
      <c r="A140" s="339">
        <v>168513</v>
      </c>
      <c r="B140" s="334" t="s">
        <v>73</v>
      </c>
      <c r="C140" s="340">
        <v>-1184413.98</v>
      </c>
      <c r="D140" s="340">
        <v>5119113.04</v>
      </c>
      <c r="E140" s="340">
        <v>4463686.13</v>
      </c>
      <c r="F140" s="340">
        <v>-528987.06999999995</v>
      </c>
    </row>
    <row r="141" spans="1:6" ht="30" x14ac:dyDescent="0.25">
      <c r="A141" s="339">
        <v>168513027</v>
      </c>
      <c r="B141" s="334" t="s">
        <v>76</v>
      </c>
      <c r="C141" s="340">
        <v>-404865.06</v>
      </c>
      <c r="D141" s="340">
        <v>24992</v>
      </c>
      <c r="E141" s="340">
        <v>99967.01</v>
      </c>
      <c r="F141" s="340">
        <v>-479840.07</v>
      </c>
    </row>
    <row r="142" spans="1:6" ht="30" x14ac:dyDescent="0.25">
      <c r="A142" s="339">
        <v>168513028</v>
      </c>
      <c r="B142" s="334" t="s">
        <v>77</v>
      </c>
      <c r="C142" s="340">
        <v>-109357.34</v>
      </c>
      <c r="D142" s="340">
        <v>262025.71</v>
      </c>
      <c r="E142" s="340">
        <v>201815.37</v>
      </c>
      <c r="F142" s="340">
        <v>-49147</v>
      </c>
    </row>
    <row r="143" spans="1:6" ht="30" x14ac:dyDescent="0.25">
      <c r="A143" s="339">
        <v>168513033</v>
      </c>
      <c r="B143" s="334" t="s">
        <v>78</v>
      </c>
      <c r="C143" s="340">
        <v>0</v>
      </c>
      <c r="D143" s="340">
        <v>3641400</v>
      </c>
      <c r="E143" s="340">
        <v>3641400</v>
      </c>
      <c r="F143" s="340">
        <v>0</v>
      </c>
    </row>
    <row r="144" spans="1:6" ht="30" x14ac:dyDescent="0.25">
      <c r="A144" s="339">
        <v>168513034</v>
      </c>
      <c r="B144" s="334" t="s">
        <v>79</v>
      </c>
      <c r="C144" s="340">
        <v>-670191.57999999996</v>
      </c>
      <c r="D144" s="340">
        <v>1190695.33</v>
      </c>
      <c r="E144" s="340">
        <v>520503.75</v>
      </c>
      <c r="F144" s="340">
        <v>0</v>
      </c>
    </row>
    <row r="145" spans="1:6" x14ac:dyDescent="0.25">
      <c r="A145" s="339">
        <v>168515</v>
      </c>
      <c r="B145" s="334" t="s">
        <v>80</v>
      </c>
      <c r="C145" s="340">
        <v>-1628472708.8099999</v>
      </c>
      <c r="D145" s="340">
        <v>51171626.490000002</v>
      </c>
      <c r="E145" s="340">
        <v>110573124.18000001</v>
      </c>
      <c r="F145" s="340">
        <v>-1687874206.5</v>
      </c>
    </row>
    <row r="146" spans="1:6" x14ac:dyDescent="0.25">
      <c r="A146" s="339">
        <v>168515003</v>
      </c>
      <c r="B146" s="334" t="s">
        <v>450</v>
      </c>
      <c r="C146" s="340">
        <v>-2978430.72</v>
      </c>
      <c r="D146" s="340">
        <v>34236</v>
      </c>
      <c r="E146" s="340">
        <v>136940.49</v>
      </c>
      <c r="F146" s="340">
        <v>-3081135.21</v>
      </c>
    </row>
    <row r="147" spans="1:6" ht="30" x14ac:dyDescent="0.25">
      <c r="A147" s="339">
        <v>168515062</v>
      </c>
      <c r="B147" s="334" t="s">
        <v>401</v>
      </c>
      <c r="C147" s="340">
        <v>-5407319.7400000002</v>
      </c>
      <c r="D147" s="340">
        <v>62153.1</v>
      </c>
      <c r="E147" s="340">
        <v>248612.4</v>
      </c>
      <c r="F147" s="340">
        <v>-5593779.04</v>
      </c>
    </row>
    <row r="148" spans="1:6" x14ac:dyDescent="0.25">
      <c r="A148" s="339">
        <v>168515072</v>
      </c>
      <c r="B148" s="334" t="s">
        <v>74</v>
      </c>
      <c r="C148" s="340">
        <v>-9971752.0600000005</v>
      </c>
      <c r="D148" s="340">
        <v>114618</v>
      </c>
      <c r="E148" s="340">
        <v>458471.52</v>
      </c>
      <c r="F148" s="340">
        <v>-10315605.58</v>
      </c>
    </row>
    <row r="149" spans="1:6" ht="30" x14ac:dyDescent="0.25">
      <c r="A149" s="339">
        <v>168515074</v>
      </c>
      <c r="B149" s="334" t="s">
        <v>75</v>
      </c>
      <c r="C149" s="340">
        <v>-384642334.13</v>
      </c>
      <c r="D149" s="340">
        <v>4421176.33</v>
      </c>
      <c r="E149" s="340">
        <v>17684705.32</v>
      </c>
      <c r="F149" s="340">
        <v>-397905863.12</v>
      </c>
    </row>
    <row r="150" spans="1:6" ht="30" x14ac:dyDescent="0.25">
      <c r="A150" s="339">
        <v>168515087</v>
      </c>
      <c r="B150" s="334" t="s">
        <v>386</v>
      </c>
      <c r="C150" s="340">
        <v>-838458.03</v>
      </c>
      <c r="D150" s="340">
        <v>13959</v>
      </c>
      <c r="E150" s="340">
        <v>55835.76</v>
      </c>
      <c r="F150" s="340">
        <v>-880334.79</v>
      </c>
    </row>
    <row r="151" spans="1:6" ht="30" x14ac:dyDescent="0.25">
      <c r="A151" s="339">
        <v>168515090</v>
      </c>
      <c r="B151" s="334" t="s">
        <v>76</v>
      </c>
      <c r="C151" s="340">
        <v>-27907055.719999999</v>
      </c>
      <c r="D151" s="340">
        <v>3418499.56</v>
      </c>
      <c r="E151" s="340">
        <v>4013126.02</v>
      </c>
      <c r="F151" s="340">
        <v>-28501682.18</v>
      </c>
    </row>
    <row r="152" spans="1:6" ht="30" x14ac:dyDescent="0.25">
      <c r="A152" s="339">
        <v>168515091</v>
      </c>
      <c r="B152" s="334" t="s">
        <v>77</v>
      </c>
      <c r="C152" s="340">
        <v>-49207212.780000001</v>
      </c>
      <c r="D152" s="340">
        <v>7459876.5800000001</v>
      </c>
      <c r="E152" s="340">
        <v>14029321.560000001</v>
      </c>
      <c r="F152" s="340">
        <v>-55776657.759999998</v>
      </c>
    </row>
    <row r="153" spans="1:6" ht="30" x14ac:dyDescent="0.25">
      <c r="A153" s="339">
        <v>168515096</v>
      </c>
      <c r="B153" s="334" t="s">
        <v>78</v>
      </c>
      <c r="C153" s="340">
        <v>-704897934.66999996</v>
      </c>
      <c r="D153" s="340">
        <v>24640365.32</v>
      </c>
      <c r="E153" s="340">
        <v>53212588.57</v>
      </c>
      <c r="F153" s="340">
        <v>-733470157.91999996</v>
      </c>
    </row>
    <row r="154" spans="1:6" ht="30" x14ac:dyDescent="0.25">
      <c r="A154" s="339">
        <v>168515097</v>
      </c>
      <c r="B154" s="334" t="s">
        <v>79</v>
      </c>
      <c r="C154" s="340">
        <v>-109555937.22</v>
      </c>
      <c r="D154" s="340">
        <v>8068686.1699999999</v>
      </c>
      <c r="E154" s="340">
        <v>8981296.8200000003</v>
      </c>
      <c r="F154" s="340">
        <v>-110468547.87</v>
      </c>
    </row>
    <row r="155" spans="1:6" ht="30" x14ac:dyDescent="0.25">
      <c r="A155" s="339">
        <v>168515104</v>
      </c>
      <c r="B155" s="334" t="s">
        <v>82</v>
      </c>
      <c r="C155" s="340">
        <v>-333066273.74000001</v>
      </c>
      <c r="D155" s="340">
        <v>2938056.43</v>
      </c>
      <c r="E155" s="340">
        <v>11752225.720000001</v>
      </c>
      <c r="F155" s="340">
        <v>-341880443.02999997</v>
      </c>
    </row>
    <row r="156" spans="1:6" ht="30" x14ac:dyDescent="0.25">
      <c r="A156" s="339">
        <v>1695</v>
      </c>
      <c r="B156" s="334" t="s">
        <v>419</v>
      </c>
      <c r="C156" s="340">
        <v>-614553211.51999998</v>
      </c>
      <c r="D156" s="340">
        <v>0</v>
      </c>
      <c r="E156" s="340">
        <v>0</v>
      </c>
      <c r="F156" s="340">
        <v>-614553211.51999998</v>
      </c>
    </row>
    <row r="157" spans="1:6" x14ac:dyDescent="0.25">
      <c r="A157" s="339">
        <v>169508</v>
      </c>
      <c r="B157" s="334" t="s">
        <v>33</v>
      </c>
      <c r="C157" s="340">
        <v>-37777296.140000001</v>
      </c>
      <c r="D157" s="340">
        <v>0</v>
      </c>
      <c r="E157" s="340">
        <v>0</v>
      </c>
      <c r="F157" s="340">
        <v>-37777296.140000001</v>
      </c>
    </row>
    <row r="158" spans="1:6" x14ac:dyDescent="0.25">
      <c r="A158" s="339">
        <v>169508011</v>
      </c>
      <c r="B158" s="334" t="s">
        <v>35</v>
      </c>
      <c r="C158" s="340">
        <v>-37777296.140000001</v>
      </c>
      <c r="D158" s="340">
        <v>0</v>
      </c>
      <c r="E158" s="340">
        <v>0</v>
      </c>
      <c r="F158" s="340">
        <v>-37777296.140000001</v>
      </c>
    </row>
    <row r="159" spans="1:6" x14ac:dyDescent="0.25">
      <c r="A159" s="339">
        <v>169512</v>
      </c>
      <c r="B159" s="334" t="s">
        <v>416</v>
      </c>
      <c r="C159" s="340">
        <v>-576775915.38</v>
      </c>
      <c r="D159" s="340">
        <v>0</v>
      </c>
      <c r="E159" s="340">
        <v>0</v>
      </c>
      <c r="F159" s="340">
        <v>-576775915.38</v>
      </c>
    </row>
    <row r="160" spans="1:6" x14ac:dyDescent="0.25">
      <c r="A160" s="339">
        <v>169512002</v>
      </c>
      <c r="B160" s="334" t="s">
        <v>47</v>
      </c>
      <c r="C160" s="340">
        <v>-576775915.38</v>
      </c>
      <c r="D160" s="340">
        <v>0</v>
      </c>
      <c r="E160" s="340">
        <v>0</v>
      </c>
      <c r="F160" s="340">
        <v>-576775915.38</v>
      </c>
    </row>
    <row r="161" spans="1:8" x14ac:dyDescent="0.25">
      <c r="A161" s="339">
        <v>19</v>
      </c>
      <c r="B161" s="334" t="s">
        <v>83</v>
      </c>
      <c r="C161" s="340">
        <v>32043914699.639999</v>
      </c>
      <c r="D161" s="340">
        <v>93149480.989999995</v>
      </c>
      <c r="E161" s="340">
        <v>1538581521.29</v>
      </c>
      <c r="F161" s="340">
        <v>30598482659.34</v>
      </c>
    </row>
    <row r="162" spans="1:8" x14ac:dyDescent="0.25">
      <c r="A162" s="339">
        <v>1905</v>
      </c>
      <c r="B162" s="334" t="s">
        <v>84</v>
      </c>
      <c r="C162" s="340">
        <v>680254115.07000005</v>
      </c>
      <c r="D162" s="340">
        <v>0</v>
      </c>
      <c r="E162" s="340">
        <v>284660244.06999999</v>
      </c>
      <c r="F162" s="340">
        <v>395593871</v>
      </c>
    </row>
    <row r="163" spans="1:8" x14ac:dyDescent="0.25">
      <c r="A163" s="339">
        <v>190504</v>
      </c>
      <c r="B163" s="334" t="s">
        <v>27</v>
      </c>
      <c r="C163" s="340">
        <v>284660244.06999999</v>
      </c>
      <c r="D163" s="340">
        <v>0</v>
      </c>
      <c r="E163" s="340">
        <v>284660244.06999999</v>
      </c>
      <c r="F163" s="340">
        <v>0</v>
      </c>
    </row>
    <row r="164" spans="1:8" x14ac:dyDescent="0.25">
      <c r="A164" s="339">
        <v>190504001</v>
      </c>
      <c r="B164" s="334" t="s">
        <v>27</v>
      </c>
      <c r="C164" s="340">
        <v>284660244.06999999</v>
      </c>
      <c r="D164" s="340">
        <v>0</v>
      </c>
      <c r="E164" s="340">
        <v>284660244.06999999</v>
      </c>
      <c r="F164" s="340">
        <v>0</v>
      </c>
    </row>
    <row r="165" spans="1:8" x14ac:dyDescent="0.25">
      <c r="A165" s="339">
        <v>190590</v>
      </c>
      <c r="B165" s="334" t="s">
        <v>85</v>
      </c>
      <c r="C165" s="340">
        <v>395593871</v>
      </c>
      <c r="D165" s="340">
        <v>0</v>
      </c>
      <c r="E165" s="340">
        <v>0</v>
      </c>
      <c r="F165" s="340">
        <v>395593871</v>
      </c>
    </row>
    <row r="166" spans="1:8" x14ac:dyDescent="0.25">
      <c r="A166" s="339">
        <v>190590001</v>
      </c>
      <c r="B166" s="334" t="s">
        <v>85</v>
      </c>
      <c r="C166" s="340">
        <v>395593871</v>
      </c>
      <c r="D166" s="340">
        <v>0</v>
      </c>
      <c r="E166" s="340">
        <v>0</v>
      </c>
      <c r="F166" s="340">
        <v>395593871</v>
      </c>
    </row>
    <row r="167" spans="1:8" x14ac:dyDescent="0.25">
      <c r="A167" s="339">
        <v>1908</v>
      </c>
      <c r="B167" s="334" t="s">
        <v>86</v>
      </c>
      <c r="C167" s="340">
        <v>3664299161.4000001</v>
      </c>
      <c r="D167" s="340">
        <v>83958319.989999995</v>
      </c>
      <c r="E167" s="340">
        <v>2959.47</v>
      </c>
      <c r="F167" s="340">
        <v>3748254521.9200001</v>
      </c>
    </row>
    <row r="168" spans="1:8" x14ac:dyDescent="0.25">
      <c r="A168" s="339">
        <v>190801</v>
      </c>
      <c r="B168" s="334" t="s">
        <v>87</v>
      </c>
      <c r="C168" s="340">
        <v>3664299161.4000001</v>
      </c>
      <c r="D168" s="340">
        <v>83958319.989999995</v>
      </c>
      <c r="E168" s="340">
        <v>2959.47</v>
      </c>
      <c r="F168" s="340">
        <v>3748254521.9200001</v>
      </c>
    </row>
    <row r="169" spans="1:8" x14ac:dyDescent="0.25">
      <c r="A169" s="339">
        <v>190801001</v>
      </c>
      <c r="B169" s="334" t="s">
        <v>87</v>
      </c>
      <c r="C169" s="340">
        <v>3664299161.4000001</v>
      </c>
      <c r="D169" s="340">
        <v>83958319.989999995</v>
      </c>
      <c r="E169" s="340">
        <v>2959.47</v>
      </c>
      <c r="F169" s="340">
        <v>3748254521.9200001</v>
      </c>
    </row>
    <row r="170" spans="1:8" x14ac:dyDescent="0.25">
      <c r="A170" s="339">
        <v>1970</v>
      </c>
      <c r="B170" s="334" t="s">
        <v>88</v>
      </c>
      <c r="C170" s="340">
        <v>30744111831.07</v>
      </c>
      <c r="D170" s="340">
        <v>9191161</v>
      </c>
      <c r="E170" s="340">
        <v>0</v>
      </c>
      <c r="F170" s="340">
        <v>30753302992.07</v>
      </c>
    </row>
    <row r="171" spans="1:8" x14ac:dyDescent="0.25">
      <c r="A171" s="339">
        <v>197007</v>
      </c>
      <c r="B171" s="334" t="s">
        <v>89</v>
      </c>
      <c r="C171" s="340">
        <v>30744111831.07</v>
      </c>
      <c r="D171" s="340">
        <v>9191161</v>
      </c>
      <c r="E171" s="340">
        <v>0</v>
      </c>
      <c r="F171" s="340">
        <v>30753302992.07</v>
      </c>
    </row>
    <row r="172" spans="1:8" x14ac:dyDescent="0.25">
      <c r="A172" s="339">
        <v>197007001</v>
      </c>
      <c r="B172" s="334" t="s">
        <v>89</v>
      </c>
      <c r="C172" s="340">
        <v>30744111831.07</v>
      </c>
      <c r="D172" s="340">
        <v>9191161</v>
      </c>
      <c r="E172" s="340">
        <v>0</v>
      </c>
      <c r="F172" s="340">
        <v>30753302992.07</v>
      </c>
    </row>
    <row r="173" spans="1:8" ht="30" x14ac:dyDescent="0.25">
      <c r="A173" s="339">
        <v>1975</v>
      </c>
      <c r="B173" s="334" t="s">
        <v>90</v>
      </c>
      <c r="C173" s="340">
        <v>-3044750407.9000001</v>
      </c>
      <c r="D173" s="340">
        <v>0</v>
      </c>
      <c r="E173" s="340">
        <v>1253918317.75</v>
      </c>
      <c r="F173" s="340">
        <v>-4298668725.6499996</v>
      </c>
    </row>
    <row r="174" spans="1:8" x14ac:dyDescent="0.25">
      <c r="A174" s="339">
        <v>197507</v>
      </c>
      <c r="B174" s="334" t="s">
        <v>89</v>
      </c>
      <c r="C174" s="340">
        <v>-3044750407.9000001</v>
      </c>
      <c r="D174" s="340">
        <v>0</v>
      </c>
      <c r="E174" s="340">
        <v>1253918317.75</v>
      </c>
      <c r="F174" s="340">
        <v>-4298668725.6499996</v>
      </c>
    </row>
    <row r="175" spans="1:8" x14ac:dyDescent="0.25">
      <c r="A175" s="339">
        <v>197507001</v>
      </c>
      <c r="B175" s="334" t="s">
        <v>89</v>
      </c>
      <c r="C175" s="340">
        <v>-3044750407.9000001</v>
      </c>
      <c r="D175" s="340">
        <v>0</v>
      </c>
      <c r="E175" s="340">
        <v>1253918317.75</v>
      </c>
      <c r="F175" s="340">
        <v>-4298668725.6499996</v>
      </c>
    </row>
    <row r="176" spans="1:8" x14ac:dyDescent="0.25">
      <c r="A176" s="465">
        <v>2</v>
      </c>
      <c r="B176" s="334" t="s">
        <v>91</v>
      </c>
      <c r="C176" s="340">
        <v>85389266646.081406</v>
      </c>
      <c r="D176" s="340">
        <v>172939142092.34</v>
      </c>
      <c r="E176" s="340">
        <v>145044163217.17999</v>
      </c>
      <c r="F176" s="340">
        <v>57494287770.921402</v>
      </c>
      <c r="H176" s="336">
        <f>+F324-F358</f>
        <v>53008867787.869995</v>
      </c>
    </row>
    <row r="177" spans="1:6" x14ac:dyDescent="0.25">
      <c r="A177" s="339">
        <v>23</v>
      </c>
      <c r="B177" s="334" t="s">
        <v>92</v>
      </c>
      <c r="C177" s="340">
        <v>7739555334</v>
      </c>
      <c r="D177" s="340">
        <v>0</v>
      </c>
      <c r="E177" s="340">
        <v>0</v>
      </c>
      <c r="F177" s="340">
        <v>7739555334</v>
      </c>
    </row>
    <row r="178" spans="1:6" x14ac:dyDescent="0.25">
      <c r="A178" s="339">
        <v>2314</v>
      </c>
      <c r="B178" s="334" t="s">
        <v>93</v>
      </c>
      <c r="C178" s="340">
        <v>7739555334</v>
      </c>
      <c r="D178" s="340">
        <v>0</v>
      </c>
      <c r="E178" s="340">
        <v>0</v>
      </c>
      <c r="F178" s="340">
        <v>7739555334</v>
      </c>
    </row>
    <row r="179" spans="1:6" x14ac:dyDescent="0.25">
      <c r="A179" s="339">
        <v>231407</v>
      </c>
      <c r="B179" s="334" t="s">
        <v>94</v>
      </c>
      <c r="C179" s="340">
        <v>7739555334</v>
      </c>
      <c r="D179" s="340">
        <v>0</v>
      </c>
      <c r="E179" s="340">
        <v>0</v>
      </c>
      <c r="F179" s="340">
        <v>7739555334</v>
      </c>
    </row>
    <row r="180" spans="1:6" x14ac:dyDescent="0.25">
      <c r="A180" s="339">
        <v>231407001</v>
      </c>
      <c r="B180" s="334" t="s">
        <v>95</v>
      </c>
      <c r="C180" s="340">
        <v>7739555334</v>
      </c>
      <c r="D180" s="340">
        <v>0</v>
      </c>
      <c r="E180" s="340">
        <v>0</v>
      </c>
      <c r="F180" s="340">
        <v>7739555334</v>
      </c>
    </row>
    <row r="181" spans="1:6" x14ac:dyDescent="0.25">
      <c r="A181" s="339">
        <v>24</v>
      </c>
      <c r="B181" s="334" t="s">
        <v>96</v>
      </c>
      <c r="C181" s="340">
        <v>58171718813.351402</v>
      </c>
      <c r="D181" s="340">
        <v>119429766216.34</v>
      </c>
      <c r="E181" s="340">
        <v>74500502794.039993</v>
      </c>
      <c r="F181" s="340">
        <v>13242455391.051399</v>
      </c>
    </row>
    <row r="182" spans="1:6" ht="30" x14ac:dyDescent="0.25">
      <c r="A182" s="339">
        <v>2401</v>
      </c>
      <c r="B182" s="334" t="s">
        <v>97</v>
      </c>
      <c r="C182" s="340">
        <v>51389913043.809998</v>
      </c>
      <c r="D182" s="340">
        <v>69817679729.190002</v>
      </c>
      <c r="E182" s="340">
        <v>25981705884.380001</v>
      </c>
      <c r="F182" s="340">
        <v>7553939199</v>
      </c>
    </row>
    <row r="183" spans="1:6" x14ac:dyDescent="0.25">
      <c r="A183" s="339">
        <v>240101</v>
      </c>
      <c r="B183" s="334" t="s">
        <v>98</v>
      </c>
      <c r="C183" s="340">
        <v>5307499396.8100004</v>
      </c>
      <c r="D183" s="340">
        <v>14035273970</v>
      </c>
      <c r="E183" s="340">
        <v>8727774573.1900005</v>
      </c>
      <c r="F183" s="340">
        <v>0</v>
      </c>
    </row>
    <row r="184" spans="1:6" x14ac:dyDescent="0.25">
      <c r="A184" s="339">
        <v>240101001</v>
      </c>
      <c r="B184" s="334" t="s">
        <v>98</v>
      </c>
      <c r="C184" s="340">
        <v>5307499396.8100004</v>
      </c>
      <c r="D184" s="340">
        <v>14035273970</v>
      </c>
      <c r="E184" s="340">
        <v>8727774573.1900005</v>
      </c>
      <c r="F184" s="340">
        <v>0</v>
      </c>
    </row>
    <row r="185" spans="1:6" x14ac:dyDescent="0.25">
      <c r="A185" s="339">
        <v>240102</v>
      </c>
      <c r="B185" s="334" t="s">
        <v>99</v>
      </c>
      <c r="C185" s="340">
        <v>46082413647</v>
      </c>
      <c r="D185" s="340">
        <v>55782405759.190002</v>
      </c>
      <c r="E185" s="340">
        <v>17253931311.189999</v>
      </c>
      <c r="F185" s="340">
        <v>7553939199</v>
      </c>
    </row>
    <row r="186" spans="1:6" x14ac:dyDescent="0.25">
      <c r="A186" s="339">
        <v>240102001</v>
      </c>
      <c r="B186" s="334" t="s">
        <v>100</v>
      </c>
      <c r="C186" s="340">
        <v>46082413647</v>
      </c>
      <c r="D186" s="340">
        <v>55782405759.190002</v>
      </c>
      <c r="E186" s="340">
        <v>17253931311.189999</v>
      </c>
      <c r="F186" s="340">
        <v>7553939199</v>
      </c>
    </row>
    <row r="187" spans="1:6" x14ac:dyDescent="0.25">
      <c r="A187" s="339">
        <v>2403</v>
      </c>
      <c r="B187" s="334" t="s">
        <v>101</v>
      </c>
      <c r="C187" s="340">
        <v>1.4829999999999999E-3</v>
      </c>
      <c r="D187" s="340">
        <v>0</v>
      </c>
      <c r="E187" s="340">
        <v>0</v>
      </c>
      <c r="F187" s="340">
        <v>1.4829999999999999E-3</v>
      </c>
    </row>
    <row r="188" spans="1:6" x14ac:dyDescent="0.25">
      <c r="A188" s="339">
        <v>240315</v>
      </c>
      <c r="B188" s="334" t="s">
        <v>22</v>
      </c>
      <c r="C188" s="340">
        <v>1.4829999999999999E-3</v>
      </c>
      <c r="D188" s="340">
        <v>0</v>
      </c>
      <c r="E188" s="340">
        <v>0</v>
      </c>
      <c r="F188" s="340">
        <v>1.4829999999999999E-3</v>
      </c>
    </row>
    <row r="189" spans="1:6" x14ac:dyDescent="0.25">
      <c r="A189" s="339">
        <v>240315001</v>
      </c>
      <c r="B189" s="334" t="s">
        <v>22</v>
      </c>
      <c r="C189" s="340">
        <v>1.4829999999999999E-3</v>
      </c>
      <c r="D189" s="340">
        <v>0</v>
      </c>
      <c r="E189" s="340">
        <v>0</v>
      </c>
      <c r="F189" s="340">
        <v>1.4829999999999999E-3</v>
      </c>
    </row>
    <row r="190" spans="1:6" x14ac:dyDescent="0.25">
      <c r="A190" s="339">
        <v>2407</v>
      </c>
      <c r="B190" s="334" t="s">
        <v>102</v>
      </c>
      <c r="C190" s="340">
        <v>49127108.009999998</v>
      </c>
      <c r="D190" s="340">
        <v>21031692.010000002</v>
      </c>
      <c r="E190" s="340">
        <v>20672526</v>
      </c>
      <c r="F190" s="340">
        <v>48767942</v>
      </c>
    </row>
    <row r="191" spans="1:6" x14ac:dyDescent="0.25">
      <c r="A191" s="339">
        <v>240706</v>
      </c>
      <c r="B191" s="334" t="s">
        <v>103</v>
      </c>
      <c r="C191" s="340">
        <v>0</v>
      </c>
      <c r="D191" s="340">
        <v>0</v>
      </c>
      <c r="E191" s="340">
        <v>2887442</v>
      </c>
      <c r="F191" s="340">
        <v>2887442</v>
      </c>
    </row>
    <row r="192" spans="1:6" x14ac:dyDescent="0.25">
      <c r="A192" s="339">
        <v>240706002</v>
      </c>
      <c r="B192" s="334" t="s">
        <v>104</v>
      </c>
      <c r="C192" s="340">
        <v>0</v>
      </c>
      <c r="D192" s="340">
        <v>0</v>
      </c>
      <c r="E192" s="340">
        <v>2887442</v>
      </c>
      <c r="F192" s="340">
        <v>2887442</v>
      </c>
    </row>
    <row r="193" spans="1:6" x14ac:dyDescent="0.25">
      <c r="A193" s="339">
        <v>240720</v>
      </c>
      <c r="B193" s="334" t="s">
        <v>105</v>
      </c>
      <c r="C193" s="340">
        <v>49127108.009999998</v>
      </c>
      <c r="D193" s="340">
        <v>21031692.010000002</v>
      </c>
      <c r="E193" s="340">
        <v>17496340</v>
      </c>
      <c r="F193" s="340">
        <v>45591756</v>
      </c>
    </row>
    <row r="194" spans="1:6" x14ac:dyDescent="0.25">
      <c r="A194" s="339">
        <v>240720001</v>
      </c>
      <c r="B194" s="334" t="s">
        <v>105</v>
      </c>
      <c r="C194" s="340">
        <v>49127108.009999998</v>
      </c>
      <c r="D194" s="340">
        <v>21031692.010000002</v>
      </c>
      <c r="E194" s="340">
        <v>17496340</v>
      </c>
      <c r="F194" s="340">
        <v>45591756</v>
      </c>
    </row>
    <row r="195" spans="1:6" x14ac:dyDescent="0.25">
      <c r="A195" s="339">
        <v>240722</v>
      </c>
      <c r="B195" s="334" t="s">
        <v>106</v>
      </c>
      <c r="C195" s="340">
        <v>0</v>
      </c>
      <c r="D195" s="340">
        <v>0</v>
      </c>
      <c r="E195" s="340">
        <v>288744</v>
      </c>
      <c r="F195" s="340">
        <v>288744</v>
      </c>
    </row>
    <row r="196" spans="1:6" ht="30" x14ac:dyDescent="0.25">
      <c r="A196" s="339">
        <v>240722002</v>
      </c>
      <c r="B196" s="334" t="s">
        <v>107</v>
      </c>
      <c r="C196" s="340">
        <v>0</v>
      </c>
      <c r="D196" s="340">
        <v>0</v>
      </c>
      <c r="E196" s="340">
        <v>288744</v>
      </c>
      <c r="F196" s="340">
        <v>288744</v>
      </c>
    </row>
    <row r="197" spans="1:6" x14ac:dyDescent="0.25">
      <c r="A197" s="339">
        <v>2424</v>
      </c>
      <c r="B197" s="334" t="s">
        <v>108</v>
      </c>
      <c r="C197" s="340">
        <v>20661132</v>
      </c>
      <c r="D197" s="340">
        <v>8458877007</v>
      </c>
      <c r="E197" s="340">
        <v>8455705131</v>
      </c>
      <c r="F197" s="340">
        <v>17489256</v>
      </c>
    </row>
    <row r="198" spans="1:6" x14ac:dyDescent="0.25">
      <c r="A198" s="339">
        <v>242401</v>
      </c>
      <c r="B198" s="334" t="s">
        <v>109</v>
      </c>
      <c r="C198" s="340">
        <v>9222282</v>
      </c>
      <c r="D198" s="340">
        <v>2734921033</v>
      </c>
      <c r="E198" s="340">
        <v>2736340893</v>
      </c>
      <c r="F198" s="340">
        <v>10642142</v>
      </c>
    </row>
    <row r="199" spans="1:6" x14ac:dyDescent="0.25">
      <c r="A199" s="339">
        <v>242401001</v>
      </c>
      <c r="B199" s="334" t="s">
        <v>109</v>
      </c>
      <c r="C199" s="340">
        <v>9222282</v>
      </c>
      <c r="D199" s="340">
        <v>2734921033</v>
      </c>
      <c r="E199" s="340">
        <v>2736340893</v>
      </c>
      <c r="F199" s="340">
        <v>10642142</v>
      </c>
    </row>
    <row r="200" spans="1:6" x14ac:dyDescent="0.25">
      <c r="A200" s="339">
        <v>242402</v>
      </c>
      <c r="B200" s="334" t="s">
        <v>110</v>
      </c>
      <c r="C200" s="340">
        <v>1810354</v>
      </c>
      <c r="D200" s="340">
        <v>1823630900</v>
      </c>
      <c r="E200" s="340">
        <v>1826767660</v>
      </c>
      <c r="F200" s="340">
        <v>4947114</v>
      </c>
    </row>
    <row r="201" spans="1:6" x14ac:dyDescent="0.25">
      <c r="A201" s="339">
        <v>242402001</v>
      </c>
      <c r="B201" s="334" t="s">
        <v>110</v>
      </c>
      <c r="C201" s="340">
        <v>1810354</v>
      </c>
      <c r="D201" s="340">
        <v>1823630900</v>
      </c>
      <c r="E201" s="340">
        <v>1826767660</v>
      </c>
      <c r="F201" s="340">
        <v>4947114</v>
      </c>
    </row>
    <row r="202" spans="1:6" x14ac:dyDescent="0.25">
      <c r="A202" s="339">
        <v>242404</v>
      </c>
      <c r="B202" s="334" t="s">
        <v>111</v>
      </c>
      <c r="C202" s="340">
        <v>0</v>
      </c>
      <c r="D202" s="340">
        <v>29520172</v>
      </c>
      <c r="E202" s="340">
        <v>29520172</v>
      </c>
      <c r="F202" s="340">
        <v>0</v>
      </c>
    </row>
    <row r="203" spans="1:6" x14ac:dyDescent="0.25">
      <c r="A203" s="339">
        <v>242404001</v>
      </c>
      <c r="B203" s="334" t="s">
        <v>111</v>
      </c>
      <c r="C203" s="340">
        <v>0</v>
      </c>
      <c r="D203" s="340">
        <v>29520172</v>
      </c>
      <c r="E203" s="340">
        <v>29520172</v>
      </c>
      <c r="F203" s="340">
        <v>0</v>
      </c>
    </row>
    <row r="204" spans="1:6" x14ac:dyDescent="0.25">
      <c r="A204" s="339">
        <v>242407</v>
      </c>
      <c r="B204" s="334" t="s">
        <v>112</v>
      </c>
      <c r="C204" s="340">
        <v>0</v>
      </c>
      <c r="D204" s="340">
        <v>2982400741</v>
      </c>
      <c r="E204" s="340">
        <v>2982400741</v>
      </c>
      <c r="F204" s="340">
        <v>0</v>
      </c>
    </row>
    <row r="205" spans="1:6" x14ac:dyDescent="0.25">
      <c r="A205" s="339">
        <v>242407001</v>
      </c>
      <c r="B205" s="334" t="s">
        <v>112</v>
      </c>
      <c r="C205" s="340">
        <v>0</v>
      </c>
      <c r="D205" s="340">
        <v>2982400741</v>
      </c>
      <c r="E205" s="340">
        <v>2982400741</v>
      </c>
      <c r="F205" s="340">
        <v>0</v>
      </c>
    </row>
    <row r="206" spans="1:6" x14ac:dyDescent="0.25">
      <c r="A206" s="339">
        <v>242408</v>
      </c>
      <c r="B206" s="334" t="s">
        <v>113</v>
      </c>
      <c r="C206" s="340">
        <v>0</v>
      </c>
      <c r="D206" s="340">
        <v>54699352</v>
      </c>
      <c r="E206" s="340">
        <v>54699352</v>
      </c>
      <c r="F206" s="340">
        <v>0</v>
      </c>
    </row>
    <row r="207" spans="1:6" x14ac:dyDescent="0.25">
      <c r="A207" s="339">
        <v>242408001</v>
      </c>
      <c r="B207" s="334" t="s">
        <v>113</v>
      </c>
      <c r="C207" s="340">
        <v>0</v>
      </c>
      <c r="D207" s="340">
        <v>54699352</v>
      </c>
      <c r="E207" s="340">
        <v>54699352</v>
      </c>
      <c r="F207" s="340">
        <v>0</v>
      </c>
    </row>
    <row r="208" spans="1:6" x14ac:dyDescent="0.25">
      <c r="A208" s="339">
        <v>242411</v>
      </c>
      <c r="B208" s="334" t="s">
        <v>114</v>
      </c>
      <c r="C208" s="340">
        <v>0</v>
      </c>
      <c r="D208" s="340">
        <v>128009835</v>
      </c>
      <c r="E208" s="340">
        <v>129909835</v>
      </c>
      <c r="F208" s="340">
        <v>1900000</v>
      </c>
    </row>
    <row r="209" spans="1:6" x14ac:dyDescent="0.25">
      <c r="A209" s="339">
        <v>242411001</v>
      </c>
      <c r="B209" s="334" t="s">
        <v>114</v>
      </c>
      <c r="C209" s="340">
        <v>0</v>
      </c>
      <c r="D209" s="340">
        <v>128009835</v>
      </c>
      <c r="E209" s="340">
        <v>129909835</v>
      </c>
      <c r="F209" s="340">
        <v>1900000</v>
      </c>
    </row>
    <row r="210" spans="1:6" ht="30" x14ac:dyDescent="0.25">
      <c r="A210" s="339">
        <v>242413</v>
      </c>
      <c r="B210" s="334" t="s">
        <v>115</v>
      </c>
      <c r="C210" s="340">
        <v>0</v>
      </c>
      <c r="D210" s="340">
        <v>692821088</v>
      </c>
      <c r="E210" s="340">
        <v>692821088</v>
      </c>
      <c r="F210" s="340">
        <v>0</v>
      </c>
    </row>
    <row r="211" spans="1:6" ht="30" x14ac:dyDescent="0.25">
      <c r="A211" s="339">
        <v>242413001</v>
      </c>
      <c r="B211" s="334" t="s">
        <v>115</v>
      </c>
      <c r="C211" s="340">
        <v>0</v>
      </c>
      <c r="D211" s="340">
        <v>692821088</v>
      </c>
      <c r="E211" s="340">
        <v>692821088</v>
      </c>
      <c r="F211" s="340">
        <v>0</v>
      </c>
    </row>
    <row r="212" spans="1:6" x14ac:dyDescent="0.25">
      <c r="A212" s="339">
        <v>242490</v>
      </c>
      <c r="B212" s="334" t="s">
        <v>116</v>
      </c>
      <c r="C212" s="340">
        <v>9628496</v>
      </c>
      <c r="D212" s="340">
        <v>12873886</v>
      </c>
      <c r="E212" s="340">
        <v>3245390</v>
      </c>
      <c r="F212" s="340">
        <v>0</v>
      </c>
    </row>
    <row r="213" spans="1:6" x14ac:dyDescent="0.25">
      <c r="A213" s="339">
        <v>242490001</v>
      </c>
      <c r="B213" s="334" t="s">
        <v>116</v>
      </c>
      <c r="C213" s="340">
        <v>9628496</v>
      </c>
      <c r="D213" s="340">
        <v>12873886</v>
      </c>
      <c r="E213" s="340">
        <v>3245390</v>
      </c>
      <c r="F213" s="340">
        <v>0</v>
      </c>
    </row>
    <row r="214" spans="1:6" x14ac:dyDescent="0.25">
      <c r="A214" s="339">
        <v>2436</v>
      </c>
      <c r="B214" s="334" t="s">
        <v>117</v>
      </c>
      <c r="C214" s="340">
        <v>1590871041</v>
      </c>
      <c r="D214" s="340">
        <v>11247991880</v>
      </c>
      <c r="E214" s="340">
        <v>13017630457</v>
      </c>
      <c r="F214" s="340">
        <v>3360509618</v>
      </c>
    </row>
    <row r="215" spans="1:6" x14ac:dyDescent="0.25">
      <c r="A215" s="339">
        <v>243603</v>
      </c>
      <c r="B215" s="334" t="s">
        <v>118</v>
      </c>
      <c r="C215" s="340">
        <v>9752070</v>
      </c>
      <c r="D215" s="340">
        <v>237112655</v>
      </c>
      <c r="E215" s="340">
        <v>274677706</v>
      </c>
      <c r="F215" s="340">
        <v>47317121</v>
      </c>
    </row>
    <row r="216" spans="1:6" x14ac:dyDescent="0.25">
      <c r="A216" s="339">
        <v>243603001</v>
      </c>
      <c r="B216" s="334" t="s">
        <v>119</v>
      </c>
      <c r="C216" s="340">
        <v>9752070</v>
      </c>
      <c r="D216" s="340">
        <v>119056655</v>
      </c>
      <c r="E216" s="340">
        <v>156621706</v>
      </c>
      <c r="F216" s="340">
        <v>47317121</v>
      </c>
    </row>
    <row r="217" spans="1:6" x14ac:dyDescent="0.25">
      <c r="A217" s="339">
        <v>243603002</v>
      </c>
      <c r="B217" s="334" t="s">
        <v>120</v>
      </c>
      <c r="C217" s="340">
        <v>0</v>
      </c>
      <c r="D217" s="340">
        <v>118056000</v>
      </c>
      <c r="E217" s="340">
        <v>118056000</v>
      </c>
      <c r="F217" s="340">
        <v>0</v>
      </c>
    </row>
    <row r="218" spans="1:6" x14ac:dyDescent="0.25">
      <c r="A218" s="339">
        <v>243605</v>
      </c>
      <c r="B218" s="334" t="s">
        <v>122</v>
      </c>
      <c r="C218" s="340">
        <v>1088238</v>
      </c>
      <c r="D218" s="340">
        <v>152339761</v>
      </c>
      <c r="E218" s="340">
        <v>652183894</v>
      </c>
      <c r="F218" s="340">
        <v>500932371</v>
      </c>
    </row>
    <row r="219" spans="1:6" x14ac:dyDescent="0.25">
      <c r="A219" s="339">
        <v>243605001</v>
      </c>
      <c r="B219" s="334" t="s">
        <v>119</v>
      </c>
      <c r="C219" s="340">
        <v>1088238</v>
      </c>
      <c r="D219" s="340">
        <v>76444235</v>
      </c>
      <c r="E219" s="340">
        <v>576288368</v>
      </c>
      <c r="F219" s="340">
        <v>500932371</v>
      </c>
    </row>
    <row r="220" spans="1:6" x14ac:dyDescent="0.25">
      <c r="A220" s="339">
        <v>243605002</v>
      </c>
      <c r="B220" s="334" t="s">
        <v>120</v>
      </c>
      <c r="C220" s="340">
        <v>0</v>
      </c>
      <c r="D220" s="340">
        <v>75895526</v>
      </c>
      <c r="E220" s="340">
        <v>75895526</v>
      </c>
      <c r="F220" s="340">
        <v>0</v>
      </c>
    </row>
    <row r="221" spans="1:6" x14ac:dyDescent="0.25">
      <c r="A221" s="339">
        <v>243606</v>
      </c>
      <c r="B221" s="334" t="s">
        <v>123</v>
      </c>
      <c r="C221" s="340">
        <v>0</v>
      </c>
      <c r="D221" s="340">
        <v>46532697</v>
      </c>
      <c r="E221" s="340">
        <v>57431816</v>
      </c>
      <c r="F221" s="340">
        <v>10899119</v>
      </c>
    </row>
    <row r="222" spans="1:6" x14ac:dyDescent="0.25">
      <c r="A222" s="339">
        <v>243606001</v>
      </c>
      <c r="B222" s="334" t="s">
        <v>119</v>
      </c>
      <c r="C222" s="340">
        <v>0</v>
      </c>
      <c r="D222" s="340">
        <v>23266697</v>
      </c>
      <c r="E222" s="340">
        <v>34165816</v>
      </c>
      <c r="F222" s="340">
        <v>10899119</v>
      </c>
    </row>
    <row r="223" spans="1:6" x14ac:dyDescent="0.25">
      <c r="A223" s="339">
        <v>243606002</v>
      </c>
      <c r="B223" s="334" t="s">
        <v>120</v>
      </c>
      <c r="C223" s="340">
        <v>0</v>
      </c>
      <c r="D223" s="340">
        <v>23266000</v>
      </c>
      <c r="E223" s="340">
        <v>23266000</v>
      </c>
      <c r="F223" s="340">
        <v>0</v>
      </c>
    </row>
    <row r="224" spans="1:6" x14ac:dyDescent="0.25">
      <c r="A224" s="339">
        <v>243608</v>
      </c>
      <c r="B224" s="334" t="s">
        <v>124</v>
      </c>
      <c r="C224" s="340">
        <v>0</v>
      </c>
      <c r="D224" s="340">
        <v>222027128</v>
      </c>
      <c r="E224" s="340">
        <v>262498162</v>
      </c>
      <c r="F224" s="340">
        <v>40471034</v>
      </c>
    </row>
    <row r="225" spans="1:6" x14ac:dyDescent="0.25">
      <c r="A225" s="339">
        <v>243608001</v>
      </c>
      <c r="B225" s="334" t="s">
        <v>119</v>
      </c>
      <c r="C225" s="340">
        <v>0</v>
      </c>
      <c r="D225" s="340">
        <v>111013128</v>
      </c>
      <c r="E225" s="340">
        <v>151484162</v>
      </c>
      <c r="F225" s="340">
        <v>40471034</v>
      </c>
    </row>
    <row r="226" spans="1:6" x14ac:dyDescent="0.25">
      <c r="A226" s="339">
        <v>243608002</v>
      </c>
      <c r="B226" s="334" t="s">
        <v>120</v>
      </c>
      <c r="C226" s="340">
        <v>0</v>
      </c>
      <c r="D226" s="340">
        <v>111014000</v>
      </c>
      <c r="E226" s="340">
        <v>111014000</v>
      </c>
      <c r="F226" s="340">
        <v>0</v>
      </c>
    </row>
    <row r="227" spans="1:6" x14ac:dyDescent="0.25">
      <c r="A227" s="339">
        <v>243615</v>
      </c>
      <c r="B227" s="334" t="s">
        <v>125</v>
      </c>
      <c r="C227" s="340">
        <v>1563741310</v>
      </c>
      <c r="D227" s="340">
        <v>9957522363</v>
      </c>
      <c r="E227" s="340">
        <v>10693466464</v>
      </c>
      <c r="F227" s="340">
        <v>2299685411</v>
      </c>
    </row>
    <row r="228" spans="1:6" x14ac:dyDescent="0.25">
      <c r="A228" s="339">
        <v>243615001</v>
      </c>
      <c r="B228" s="334" t="s">
        <v>119</v>
      </c>
      <c r="C228" s="340">
        <v>1563741310</v>
      </c>
      <c r="D228" s="340">
        <v>4996841363</v>
      </c>
      <c r="E228" s="340">
        <v>5732785464</v>
      </c>
      <c r="F228" s="340">
        <v>2299685411</v>
      </c>
    </row>
    <row r="229" spans="1:6" x14ac:dyDescent="0.25">
      <c r="A229" s="339">
        <v>243615002</v>
      </c>
      <c r="B229" s="334" t="s">
        <v>120</v>
      </c>
      <c r="C229" s="340">
        <v>0</v>
      </c>
      <c r="D229" s="340">
        <v>4960681000</v>
      </c>
      <c r="E229" s="340">
        <v>4960681000</v>
      </c>
      <c r="F229" s="340">
        <v>0</v>
      </c>
    </row>
    <row r="230" spans="1:6" x14ac:dyDescent="0.25">
      <c r="A230" s="339">
        <v>243625</v>
      </c>
      <c r="B230" s="334" t="s">
        <v>126</v>
      </c>
      <c r="C230" s="340">
        <v>8510025</v>
      </c>
      <c r="D230" s="340">
        <v>561949722</v>
      </c>
      <c r="E230" s="340">
        <v>709496630</v>
      </c>
      <c r="F230" s="340">
        <v>156056933</v>
      </c>
    </row>
    <row r="231" spans="1:6" x14ac:dyDescent="0.25">
      <c r="A231" s="339">
        <v>243625001</v>
      </c>
      <c r="B231" s="334" t="s">
        <v>127</v>
      </c>
      <c r="C231" s="340">
        <v>8510025</v>
      </c>
      <c r="D231" s="340">
        <v>281889588</v>
      </c>
      <c r="E231" s="340">
        <v>429436496</v>
      </c>
      <c r="F231" s="340">
        <v>156056933</v>
      </c>
    </row>
    <row r="232" spans="1:6" x14ac:dyDescent="0.25">
      <c r="A232" s="339">
        <v>243625002</v>
      </c>
      <c r="B232" s="334" t="s">
        <v>128</v>
      </c>
      <c r="C232" s="340">
        <v>0</v>
      </c>
      <c r="D232" s="340">
        <v>280060134</v>
      </c>
      <c r="E232" s="340">
        <v>280060134</v>
      </c>
      <c r="F232" s="340">
        <v>0</v>
      </c>
    </row>
    <row r="233" spans="1:6" x14ac:dyDescent="0.25">
      <c r="A233" s="339">
        <v>243626</v>
      </c>
      <c r="B233" s="334" t="s">
        <v>129</v>
      </c>
      <c r="C233" s="340">
        <v>0</v>
      </c>
      <c r="D233" s="340">
        <v>0</v>
      </c>
      <c r="E233" s="340">
        <v>898725</v>
      </c>
      <c r="F233" s="340">
        <v>898725</v>
      </c>
    </row>
    <row r="234" spans="1:6" x14ac:dyDescent="0.25">
      <c r="A234" s="339">
        <v>243626001</v>
      </c>
      <c r="B234" s="334" t="s">
        <v>119</v>
      </c>
      <c r="C234" s="340">
        <v>0</v>
      </c>
      <c r="D234" s="340">
        <v>0</v>
      </c>
      <c r="E234" s="340">
        <v>898725</v>
      </c>
      <c r="F234" s="340">
        <v>898725</v>
      </c>
    </row>
    <row r="235" spans="1:6" ht="30" x14ac:dyDescent="0.25">
      <c r="A235" s="339">
        <v>243627</v>
      </c>
      <c r="B235" s="334" t="s">
        <v>130</v>
      </c>
      <c r="C235" s="340">
        <v>7779398</v>
      </c>
      <c r="D235" s="340">
        <v>70507554</v>
      </c>
      <c r="E235" s="340">
        <v>366977060</v>
      </c>
      <c r="F235" s="340">
        <v>304248904</v>
      </c>
    </row>
    <row r="236" spans="1:6" x14ac:dyDescent="0.25">
      <c r="A236" s="339">
        <v>243627001</v>
      </c>
      <c r="B236" s="334" t="s">
        <v>119</v>
      </c>
      <c r="C236" s="340">
        <v>7779398</v>
      </c>
      <c r="D236" s="340">
        <v>37621831</v>
      </c>
      <c r="E236" s="340">
        <v>334091337</v>
      </c>
      <c r="F236" s="340">
        <v>304248904</v>
      </c>
    </row>
    <row r="237" spans="1:6" x14ac:dyDescent="0.25">
      <c r="A237" s="339">
        <v>243627002</v>
      </c>
      <c r="B237" s="334" t="s">
        <v>120</v>
      </c>
      <c r="C237" s="340">
        <v>0</v>
      </c>
      <c r="D237" s="340">
        <v>32885723</v>
      </c>
      <c r="E237" s="340">
        <v>32885723</v>
      </c>
      <c r="F237" s="340">
        <v>0</v>
      </c>
    </row>
    <row r="238" spans="1:6" x14ac:dyDescent="0.25">
      <c r="A238" s="339">
        <v>2440</v>
      </c>
      <c r="B238" s="334" t="s">
        <v>131</v>
      </c>
      <c r="C238" s="340">
        <v>0</v>
      </c>
      <c r="D238" s="340">
        <v>101178900</v>
      </c>
      <c r="E238" s="340">
        <v>101178900</v>
      </c>
      <c r="F238" s="340">
        <v>0</v>
      </c>
    </row>
    <row r="239" spans="1:6" x14ac:dyDescent="0.25">
      <c r="A239" s="339">
        <v>244003</v>
      </c>
      <c r="B239" s="334" t="s">
        <v>132</v>
      </c>
      <c r="C239" s="340">
        <v>0</v>
      </c>
      <c r="D239" s="340">
        <v>74953000</v>
      </c>
      <c r="E239" s="340">
        <v>74953000</v>
      </c>
      <c r="F239" s="340">
        <v>0</v>
      </c>
    </row>
    <row r="240" spans="1:6" x14ac:dyDescent="0.25">
      <c r="A240" s="339">
        <v>244003001</v>
      </c>
      <c r="B240" s="334" t="s">
        <v>132</v>
      </c>
      <c r="C240" s="340">
        <v>0</v>
      </c>
      <c r="D240" s="340">
        <v>74953000</v>
      </c>
      <c r="E240" s="340">
        <v>74953000</v>
      </c>
      <c r="F240" s="340">
        <v>0</v>
      </c>
    </row>
    <row r="241" spans="1:6" x14ac:dyDescent="0.25">
      <c r="A241" s="339">
        <v>244016</v>
      </c>
      <c r="B241" s="334" t="s">
        <v>133</v>
      </c>
      <c r="C241" s="340">
        <v>0</v>
      </c>
      <c r="D241" s="340">
        <v>26225900</v>
      </c>
      <c r="E241" s="340">
        <v>26225900</v>
      </c>
      <c r="F241" s="340">
        <v>0</v>
      </c>
    </row>
    <row r="242" spans="1:6" x14ac:dyDescent="0.25">
      <c r="A242" s="339">
        <v>244016001</v>
      </c>
      <c r="B242" s="334" t="s">
        <v>133</v>
      </c>
      <c r="C242" s="340">
        <v>0</v>
      </c>
      <c r="D242" s="340">
        <v>26225900</v>
      </c>
      <c r="E242" s="340">
        <v>26225900</v>
      </c>
      <c r="F242" s="340">
        <v>0</v>
      </c>
    </row>
    <row r="243" spans="1:6" x14ac:dyDescent="0.25">
      <c r="A243" s="339">
        <v>2445</v>
      </c>
      <c r="B243" s="334" t="s">
        <v>379</v>
      </c>
      <c r="C243" s="340">
        <v>6452422.2999999998</v>
      </c>
      <c r="D243" s="340">
        <v>13609848.359999999</v>
      </c>
      <c r="E243" s="340">
        <v>17971696.719999999</v>
      </c>
      <c r="F243" s="340">
        <v>10814270.66</v>
      </c>
    </row>
    <row r="244" spans="1:6" x14ac:dyDescent="0.25">
      <c r="A244" s="339">
        <v>244502</v>
      </c>
      <c r="B244" s="334" t="s">
        <v>378</v>
      </c>
      <c r="C244" s="340">
        <v>6452422.2999999998</v>
      </c>
      <c r="D244" s="340">
        <v>8985848.3599999994</v>
      </c>
      <c r="E244" s="340">
        <v>13347696.720000001</v>
      </c>
      <c r="F244" s="340">
        <v>10814270.66</v>
      </c>
    </row>
    <row r="245" spans="1:6" x14ac:dyDescent="0.25">
      <c r="A245" s="339">
        <v>244502001</v>
      </c>
      <c r="B245" s="334" t="s">
        <v>378</v>
      </c>
      <c r="C245" s="340">
        <v>6452422.2999999998</v>
      </c>
      <c r="D245" s="340">
        <v>8985848.3599999994</v>
      </c>
      <c r="E245" s="340">
        <v>13347696.720000001</v>
      </c>
      <c r="F245" s="340">
        <v>10814270.66</v>
      </c>
    </row>
    <row r="246" spans="1:6" x14ac:dyDescent="0.25">
      <c r="A246" s="339">
        <v>244580</v>
      </c>
      <c r="B246" s="334" t="s">
        <v>392</v>
      </c>
      <c r="C246" s="340">
        <v>0</v>
      </c>
      <c r="D246" s="340">
        <v>4624000</v>
      </c>
      <c r="E246" s="340">
        <v>4624000</v>
      </c>
      <c r="F246" s="340">
        <v>0</v>
      </c>
    </row>
    <row r="247" spans="1:6" x14ac:dyDescent="0.25">
      <c r="A247" s="339">
        <v>244580001</v>
      </c>
      <c r="B247" s="334" t="s">
        <v>392</v>
      </c>
      <c r="C247" s="340">
        <v>0</v>
      </c>
      <c r="D247" s="340">
        <v>4624000</v>
      </c>
      <c r="E247" s="340">
        <v>4624000</v>
      </c>
      <c r="F247" s="340">
        <v>0</v>
      </c>
    </row>
    <row r="248" spans="1:6" x14ac:dyDescent="0.25">
      <c r="A248" s="339">
        <v>2460</v>
      </c>
      <c r="B248" s="334" t="s">
        <v>134</v>
      </c>
      <c r="C248" s="340">
        <v>597090038</v>
      </c>
      <c r="D248" s="340">
        <v>100127299.06999999</v>
      </c>
      <c r="E248" s="340">
        <v>0</v>
      </c>
      <c r="F248" s="340">
        <v>496962738.93000001</v>
      </c>
    </row>
    <row r="249" spans="1:6" x14ac:dyDescent="0.25">
      <c r="A249" s="339">
        <v>246002</v>
      </c>
      <c r="B249" s="334" t="s">
        <v>135</v>
      </c>
      <c r="C249" s="340">
        <v>597090038</v>
      </c>
      <c r="D249" s="340">
        <v>100127299.06999999</v>
      </c>
      <c r="E249" s="340">
        <v>0</v>
      </c>
      <c r="F249" s="340">
        <v>496962738.93000001</v>
      </c>
    </row>
    <row r="250" spans="1:6" x14ac:dyDescent="0.25">
      <c r="A250" s="339">
        <v>246002001</v>
      </c>
      <c r="B250" s="334" t="s">
        <v>135</v>
      </c>
      <c r="C250" s="340">
        <v>597090038</v>
      </c>
      <c r="D250" s="340">
        <v>100127299.06999999</v>
      </c>
      <c r="E250" s="340">
        <v>0</v>
      </c>
      <c r="F250" s="340">
        <v>496962738.93000001</v>
      </c>
    </row>
    <row r="251" spans="1:6" x14ac:dyDescent="0.25">
      <c r="A251" s="339">
        <v>2490</v>
      </c>
      <c r="B251" s="334" t="s">
        <v>136</v>
      </c>
      <c r="C251" s="340">
        <v>4517604028.2299995</v>
      </c>
      <c r="D251" s="340">
        <v>29669269860.709999</v>
      </c>
      <c r="E251" s="340">
        <v>26905638198.939999</v>
      </c>
      <c r="F251" s="340">
        <v>1753972366.46</v>
      </c>
    </row>
    <row r="252" spans="1:6" x14ac:dyDescent="0.25">
      <c r="A252" s="339">
        <v>249025</v>
      </c>
      <c r="B252" s="334" t="s">
        <v>137</v>
      </c>
      <c r="C252" s="340">
        <v>0</v>
      </c>
      <c r="D252" s="340">
        <v>518990000</v>
      </c>
      <c r="E252" s="340">
        <v>518990000</v>
      </c>
      <c r="F252" s="340">
        <v>0</v>
      </c>
    </row>
    <row r="253" spans="1:6" ht="30" x14ac:dyDescent="0.25">
      <c r="A253" s="339">
        <v>249025002</v>
      </c>
      <c r="B253" s="334" t="s">
        <v>138</v>
      </c>
      <c r="C253" s="340">
        <v>0</v>
      </c>
      <c r="D253" s="340">
        <v>518990000</v>
      </c>
      <c r="E253" s="340">
        <v>518990000</v>
      </c>
      <c r="F253" s="340">
        <v>0</v>
      </c>
    </row>
    <row r="254" spans="1:6" x14ac:dyDescent="0.25">
      <c r="A254" s="339">
        <v>249027</v>
      </c>
      <c r="B254" s="334" t="s">
        <v>139</v>
      </c>
      <c r="C254" s="340">
        <v>2503668</v>
      </c>
      <c r="D254" s="340">
        <v>14780541</v>
      </c>
      <c r="E254" s="340">
        <v>13441406</v>
      </c>
      <c r="F254" s="340">
        <v>1164533</v>
      </c>
    </row>
    <row r="255" spans="1:6" x14ac:dyDescent="0.25">
      <c r="A255" s="339">
        <v>249027001</v>
      </c>
      <c r="B255" s="334" t="s">
        <v>139</v>
      </c>
      <c r="C255" s="340">
        <v>2503668</v>
      </c>
      <c r="D255" s="340">
        <v>14780541</v>
      </c>
      <c r="E255" s="340">
        <v>13441406</v>
      </c>
      <c r="F255" s="340">
        <v>1164533</v>
      </c>
    </row>
    <row r="256" spans="1:6" x14ac:dyDescent="0.25">
      <c r="A256" s="339">
        <v>249032</v>
      </c>
      <c r="B256" s="334" t="s">
        <v>140</v>
      </c>
      <c r="C256" s="340">
        <v>31228538</v>
      </c>
      <c r="D256" s="340">
        <v>18089521</v>
      </c>
      <c r="E256" s="340">
        <v>18089521</v>
      </c>
      <c r="F256" s="340">
        <v>31228538</v>
      </c>
    </row>
    <row r="257" spans="1:6" x14ac:dyDescent="0.25">
      <c r="A257" s="339">
        <v>249032001</v>
      </c>
      <c r="B257" s="334" t="s">
        <v>140</v>
      </c>
      <c r="C257" s="340">
        <v>31228538</v>
      </c>
      <c r="D257" s="340">
        <v>18089521</v>
      </c>
      <c r="E257" s="340">
        <v>18089521</v>
      </c>
      <c r="F257" s="340">
        <v>31228538</v>
      </c>
    </row>
    <row r="258" spans="1:6" ht="30" x14ac:dyDescent="0.25">
      <c r="A258" s="339">
        <v>249034</v>
      </c>
      <c r="B258" s="334" t="s">
        <v>141</v>
      </c>
      <c r="C258" s="340">
        <v>0</v>
      </c>
      <c r="D258" s="340">
        <v>705612400</v>
      </c>
      <c r="E258" s="340">
        <v>705612400</v>
      </c>
      <c r="F258" s="340">
        <v>0</v>
      </c>
    </row>
    <row r="259" spans="1:6" ht="30" x14ac:dyDescent="0.25">
      <c r="A259" s="339">
        <v>249034001</v>
      </c>
      <c r="B259" s="334" t="s">
        <v>142</v>
      </c>
      <c r="C259" s="340">
        <v>0</v>
      </c>
      <c r="D259" s="340">
        <v>470351100</v>
      </c>
      <c r="E259" s="340">
        <v>470351100</v>
      </c>
      <c r="F259" s="340">
        <v>0</v>
      </c>
    </row>
    <row r="260" spans="1:6" x14ac:dyDescent="0.25">
      <c r="A260" s="339">
        <v>249034002</v>
      </c>
      <c r="B260" s="334" t="s">
        <v>143</v>
      </c>
      <c r="C260" s="340">
        <v>0</v>
      </c>
      <c r="D260" s="340">
        <v>235261300</v>
      </c>
      <c r="E260" s="340">
        <v>235261300</v>
      </c>
      <c r="F260" s="340">
        <v>0</v>
      </c>
    </row>
    <row r="261" spans="1:6" x14ac:dyDescent="0.25">
      <c r="A261" s="339">
        <v>249040</v>
      </c>
      <c r="B261" s="334" t="s">
        <v>144</v>
      </c>
      <c r="C261" s="340">
        <v>6123122.46</v>
      </c>
      <c r="D261" s="340">
        <v>0</v>
      </c>
      <c r="E261" s="340">
        <v>0</v>
      </c>
      <c r="F261" s="340">
        <v>6123122.46</v>
      </c>
    </row>
    <row r="262" spans="1:6" x14ac:dyDescent="0.25">
      <c r="A262" s="339">
        <v>249040001</v>
      </c>
      <c r="B262" s="334" t="s">
        <v>144</v>
      </c>
      <c r="C262" s="340">
        <v>6123122.46</v>
      </c>
      <c r="D262" s="340">
        <v>0</v>
      </c>
      <c r="E262" s="340">
        <v>0</v>
      </c>
      <c r="F262" s="340">
        <v>6123122.46</v>
      </c>
    </row>
    <row r="263" spans="1:6" x14ac:dyDescent="0.25">
      <c r="A263" s="339">
        <v>249050</v>
      </c>
      <c r="B263" s="334" t="s">
        <v>145</v>
      </c>
      <c r="C263" s="340">
        <v>0</v>
      </c>
      <c r="D263" s="340">
        <v>1645865100</v>
      </c>
      <c r="E263" s="340">
        <v>1645865100</v>
      </c>
      <c r="F263" s="340">
        <v>0</v>
      </c>
    </row>
    <row r="264" spans="1:6" x14ac:dyDescent="0.25">
      <c r="A264" s="339">
        <v>249050001</v>
      </c>
      <c r="B264" s="334" t="s">
        <v>146</v>
      </c>
      <c r="C264" s="340">
        <v>0</v>
      </c>
      <c r="D264" s="340">
        <v>1410603800</v>
      </c>
      <c r="E264" s="340">
        <v>1410603800</v>
      </c>
      <c r="F264" s="340">
        <v>0</v>
      </c>
    </row>
    <row r="265" spans="1:6" x14ac:dyDescent="0.25">
      <c r="A265" s="339">
        <v>249050002</v>
      </c>
      <c r="B265" s="334" t="s">
        <v>147</v>
      </c>
      <c r="C265" s="340">
        <v>0</v>
      </c>
      <c r="D265" s="340">
        <v>235261300</v>
      </c>
      <c r="E265" s="340">
        <v>235261300</v>
      </c>
      <c r="F265" s="340">
        <v>0</v>
      </c>
    </row>
    <row r="266" spans="1:6" x14ac:dyDescent="0.25">
      <c r="A266" s="339">
        <v>249051</v>
      </c>
      <c r="B266" s="334" t="s">
        <v>148</v>
      </c>
      <c r="C266" s="340">
        <v>295136918.35000002</v>
      </c>
      <c r="D266" s="340">
        <v>771130391.00999999</v>
      </c>
      <c r="E266" s="340">
        <v>475993472.66000003</v>
      </c>
      <c r="F266" s="340">
        <v>0</v>
      </c>
    </row>
    <row r="267" spans="1:6" x14ac:dyDescent="0.25">
      <c r="A267" s="339">
        <v>249051001</v>
      </c>
      <c r="B267" s="334" t="s">
        <v>148</v>
      </c>
      <c r="C267" s="340">
        <v>295136918.35000002</v>
      </c>
      <c r="D267" s="340">
        <v>771130391.00999999</v>
      </c>
      <c r="E267" s="340">
        <v>475993472.66000003</v>
      </c>
      <c r="F267" s="340">
        <v>0</v>
      </c>
    </row>
    <row r="268" spans="1:6" x14ac:dyDescent="0.25">
      <c r="A268" s="339">
        <v>249055</v>
      </c>
      <c r="B268" s="334" t="s">
        <v>122</v>
      </c>
      <c r="C268" s="340">
        <v>3517528080.3200002</v>
      </c>
      <c r="D268" s="340">
        <v>24692069637.099998</v>
      </c>
      <c r="E268" s="340">
        <v>22889997729.779999</v>
      </c>
      <c r="F268" s="340">
        <v>1715456173</v>
      </c>
    </row>
    <row r="269" spans="1:6" x14ac:dyDescent="0.25">
      <c r="A269" s="339">
        <v>249055001</v>
      </c>
      <c r="B269" s="334" t="s">
        <v>122</v>
      </c>
      <c r="C269" s="340">
        <v>3517528080.3200002</v>
      </c>
      <c r="D269" s="340">
        <v>24692069637.099998</v>
      </c>
      <c r="E269" s="340">
        <v>22889997729.779999</v>
      </c>
      <c r="F269" s="340">
        <v>1715456173</v>
      </c>
    </row>
    <row r="270" spans="1:6" x14ac:dyDescent="0.25">
      <c r="A270" s="339">
        <v>249058</v>
      </c>
      <c r="B270" s="334" t="s">
        <v>27</v>
      </c>
      <c r="C270" s="340">
        <v>665083701.10000002</v>
      </c>
      <c r="D270" s="340">
        <v>1302732270.5999999</v>
      </c>
      <c r="E270" s="340">
        <v>637648569.5</v>
      </c>
      <c r="F270" s="340">
        <v>0</v>
      </c>
    </row>
    <row r="271" spans="1:6" x14ac:dyDescent="0.25">
      <c r="A271" s="339">
        <v>249058001</v>
      </c>
      <c r="B271" s="334" t="s">
        <v>27</v>
      </c>
      <c r="C271" s="340">
        <v>665083701.10000002</v>
      </c>
      <c r="D271" s="340">
        <v>1302732270.5999999</v>
      </c>
      <c r="E271" s="340">
        <v>637648569.5</v>
      </c>
      <c r="F271" s="340">
        <v>0</v>
      </c>
    </row>
    <row r="272" spans="1:6" x14ac:dyDescent="0.25">
      <c r="A272" s="339">
        <v>25</v>
      </c>
      <c r="B272" s="334" t="s">
        <v>150</v>
      </c>
      <c r="C272" s="340">
        <v>15594182842.049999</v>
      </c>
      <c r="D272" s="340">
        <v>53509375876</v>
      </c>
      <c r="E272" s="340">
        <v>70525911043</v>
      </c>
      <c r="F272" s="340">
        <v>32610718009.049999</v>
      </c>
    </row>
    <row r="273" spans="1:6" x14ac:dyDescent="0.25">
      <c r="A273" s="339">
        <v>2511</v>
      </c>
      <c r="B273" s="334" t="s">
        <v>151</v>
      </c>
      <c r="C273" s="340">
        <v>12593542429.92</v>
      </c>
      <c r="D273" s="340">
        <v>52570704290</v>
      </c>
      <c r="E273" s="340">
        <v>69959671097</v>
      </c>
      <c r="F273" s="340">
        <v>29982509236.919998</v>
      </c>
    </row>
    <row r="274" spans="1:6" x14ac:dyDescent="0.25">
      <c r="A274" s="339">
        <v>251101</v>
      </c>
      <c r="B274" s="334" t="s">
        <v>152</v>
      </c>
      <c r="C274" s="340">
        <v>0</v>
      </c>
      <c r="D274" s="340">
        <v>26355302792.779999</v>
      </c>
      <c r="E274" s="340">
        <v>26357242540.779999</v>
      </c>
      <c r="F274" s="340">
        <v>1939748</v>
      </c>
    </row>
    <row r="275" spans="1:6" x14ac:dyDescent="0.25">
      <c r="A275" s="339">
        <v>251101001</v>
      </c>
      <c r="B275" s="334" t="s">
        <v>152</v>
      </c>
      <c r="C275" s="340">
        <v>0</v>
      </c>
      <c r="D275" s="340">
        <v>26355302792.779999</v>
      </c>
      <c r="E275" s="340">
        <v>26357242540.779999</v>
      </c>
      <c r="F275" s="340">
        <v>1939748</v>
      </c>
    </row>
    <row r="276" spans="1:6" x14ac:dyDescent="0.25">
      <c r="A276" s="339">
        <v>251102</v>
      </c>
      <c r="B276" s="334" t="s">
        <v>153</v>
      </c>
      <c r="C276" s="340">
        <v>0</v>
      </c>
      <c r="D276" s="340">
        <v>3809484860</v>
      </c>
      <c r="E276" s="340">
        <v>3809484860</v>
      </c>
      <c r="F276" s="340">
        <v>0</v>
      </c>
    </row>
    <row r="277" spans="1:6" x14ac:dyDescent="0.25">
      <c r="A277" s="339">
        <v>251102001</v>
      </c>
      <c r="B277" s="334" t="s">
        <v>153</v>
      </c>
      <c r="C277" s="340">
        <v>0</v>
      </c>
      <c r="D277" s="340">
        <v>3809484860</v>
      </c>
      <c r="E277" s="340">
        <v>3809484860</v>
      </c>
      <c r="F277" s="340">
        <v>0</v>
      </c>
    </row>
    <row r="278" spans="1:6" x14ac:dyDescent="0.25">
      <c r="A278" s="339">
        <v>251104</v>
      </c>
      <c r="B278" s="334" t="s">
        <v>154</v>
      </c>
      <c r="C278" s="340">
        <v>5187222234.9399996</v>
      </c>
      <c r="D278" s="340">
        <v>846504966</v>
      </c>
      <c r="E278" s="340">
        <v>3583106045</v>
      </c>
      <c r="F278" s="340">
        <v>7923823313.9399996</v>
      </c>
    </row>
    <row r="279" spans="1:6" x14ac:dyDescent="0.25">
      <c r="A279" s="339">
        <v>251104001</v>
      </c>
      <c r="B279" s="334" t="s">
        <v>154</v>
      </c>
      <c r="C279" s="340">
        <v>5187222234.9399996</v>
      </c>
      <c r="D279" s="340">
        <v>846504966</v>
      </c>
      <c r="E279" s="340">
        <v>3583106045</v>
      </c>
      <c r="F279" s="340">
        <v>7923823313.9399996</v>
      </c>
    </row>
    <row r="280" spans="1:6" x14ac:dyDescent="0.25">
      <c r="A280" s="339">
        <v>251105</v>
      </c>
      <c r="B280" s="334" t="s">
        <v>155</v>
      </c>
      <c r="C280" s="340">
        <v>2744816221.2800002</v>
      </c>
      <c r="D280" s="340">
        <v>551491465</v>
      </c>
      <c r="E280" s="340">
        <v>2802521876</v>
      </c>
      <c r="F280" s="340">
        <v>4995846632.2799997</v>
      </c>
    </row>
    <row r="281" spans="1:6" x14ac:dyDescent="0.25">
      <c r="A281" s="339">
        <v>251105001</v>
      </c>
      <c r="B281" s="334" t="s">
        <v>155</v>
      </c>
      <c r="C281" s="340">
        <v>2744816221.2800002</v>
      </c>
      <c r="D281" s="340">
        <v>551491465</v>
      </c>
      <c r="E281" s="340">
        <v>2802521876</v>
      </c>
      <c r="F281" s="340">
        <v>4995846632.2799997</v>
      </c>
    </row>
    <row r="282" spans="1:6" x14ac:dyDescent="0.25">
      <c r="A282" s="339">
        <v>251106</v>
      </c>
      <c r="B282" s="334" t="s">
        <v>156</v>
      </c>
      <c r="C282" s="340">
        <v>890284600.75999999</v>
      </c>
      <c r="D282" s="340">
        <v>291580727</v>
      </c>
      <c r="E282" s="340">
        <v>3838705657</v>
      </c>
      <c r="F282" s="340">
        <v>4437409530.7600002</v>
      </c>
    </row>
    <row r="283" spans="1:6" x14ac:dyDescent="0.25">
      <c r="A283" s="339">
        <v>251106001</v>
      </c>
      <c r="B283" s="334" t="s">
        <v>156</v>
      </c>
      <c r="C283" s="340">
        <v>890284600.75999999</v>
      </c>
      <c r="D283" s="340">
        <v>291580727</v>
      </c>
      <c r="E283" s="340">
        <v>3838705657</v>
      </c>
      <c r="F283" s="340">
        <v>4437409530.7600002</v>
      </c>
    </row>
    <row r="284" spans="1:6" x14ac:dyDescent="0.25">
      <c r="A284" s="339">
        <v>251107</v>
      </c>
      <c r="B284" s="334" t="s">
        <v>157</v>
      </c>
      <c r="C284" s="340">
        <v>0</v>
      </c>
      <c r="D284" s="340">
        <v>495060662</v>
      </c>
      <c r="E284" s="340">
        <v>7774275117</v>
      </c>
      <c r="F284" s="340">
        <v>7279214455</v>
      </c>
    </row>
    <row r="285" spans="1:6" x14ac:dyDescent="0.25">
      <c r="A285" s="339">
        <v>251107001</v>
      </c>
      <c r="B285" s="334" t="s">
        <v>157</v>
      </c>
      <c r="C285" s="340">
        <v>0</v>
      </c>
      <c r="D285" s="340">
        <v>495060662</v>
      </c>
      <c r="E285" s="340">
        <v>7774275117</v>
      </c>
      <c r="F285" s="340">
        <v>7279214455</v>
      </c>
    </row>
    <row r="286" spans="1:6" x14ac:dyDescent="0.25">
      <c r="A286" s="339">
        <v>251108</v>
      </c>
      <c r="B286" s="334" t="s">
        <v>89</v>
      </c>
      <c r="C286" s="340">
        <v>0</v>
      </c>
      <c r="D286" s="340">
        <v>89007595.219999999</v>
      </c>
      <c r="E286" s="340">
        <v>89007595.219999999</v>
      </c>
      <c r="F286" s="340">
        <v>0</v>
      </c>
    </row>
    <row r="287" spans="1:6" x14ac:dyDescent="0.25">
      <c r="A287" s="339">
        <v>251108001</v>
      </c>
      <c r="B287" s="334" t="s">
        <v>89</v>
      </c>
      <c r="C287" s="340">
        <v>0</v>
      </c>
      <c r="D287" s="340">
        <v>89007595.219999999</v>
      </c>
      <c r="E287" s="340">
        <v>89007595.219999999</v>
      </c>
      <c r="F287" s="340">
        <v>0</v>
      </c>
    </row>
    <row r="288" spans="1:6" x14ac:dyDescent="0.25">
      <c r="A288" s="339">
        <v>251109</v>
      </c>
      <c r="B288" s="334" t="s">
        <v>158</v>
      </c>
      <c r="C288" s="340">
        <v>3771219372.9400001</v>
      </c>
      <c r="D288" s="340">
        <v>1926382326</v>
      </c>
      <c r="E288" s="340">
        <v>3498648210</v>
      </c>
      <c r="F288" s="340">
        <v>5343485256.9399996</v>
      </c>
    </row>
    <row r="289" spans="1:6" x14ac:dyDescent="0.25">
      <c r="A289" s="339">
        <v>251109001</v>
      </c>
      <c r="B289" s="334" t="s">
        <v>158</v>
      </c>
      <c r="C289" s="340">
        <v>3312281980.4299998</v>
      </c>
      <c r="D289" s="340">
        <v>1863411523</v>
      </c>
      <c r="E289" s="340">
        <v>3146958932</v>
      </c>
      <c r="F289" s="340">
        <v>4595829389.4300003</v>
      </c>
    </row>
    <row r="290" spans="1:6" x14ac:dyDescent="0.25">
      <c r="A290" s="339">
        <v>251109002</v>
      </c>
      <c r="B290" s="334" t="s">
        <v>159</v>
      </c>
      <c r="C290" s="340">
        <v>458937392.50999999</v>
      </c>
      <c r="D290" s="340">
        <v>62970803</v>
      </c>
      <c r="E290" s="340">
        <v>351689278</v>
      </c>
      <c r="F290" s="340">
        <v>747655867.50999999</v>
      </c>
    </row>
    <row r="291" spans="1:6" x14ac:dyDescent="0.25">
      <c r="A291" s="339">
        <v>251110</v>
      </c>
      <c r="B291" s="334" t="s">
        <v>160</v>
      </c>
      <c r="C291" s="340">
        <v>0</v>
      </c>
      <c r="D291" s="340">
        <v>4749113107.6099997</v>
      </c>
      <c r="E291" s="340">
        <v>4749113107.6099997</v>
      </c>
      <c r="F291" s="340">
        <v>0</v>
      </c>
    </row>
    <row r="292" spans="1:6" x14ac:dyDescent="0.25">
      <c r="A292" s="339">
        <v>251110001</v>
      </c>
      <c r="B292" s="334" t="s">
        <v>160</v>
      </c>
      <c r="C292" s="340">
        <v>0</v>
      </c>
      <c r="D292" s="340">
        <v>4749113107.6099997</v>
      </c>
      <c r="E292" s="340">
        <v>4749113107.6099997</v>
      </c>
      <c r="F292" s="340">
        <v>0</v>
      </c>
    </row>
    <row r="293" spans="1:6" x14ac:dyDescent="0.25">
      <c r="A293" s="339">
        <v>251111</v>
      </c>
      <c r="B293" s="334" t="s">
        <v>161</v>
      </c>
      <c r="C293" s="340">
        <v>0</v>
      </c>
      <c r="D293" s="340">
        <v>1225404400</v>
      </c>
      <c r="E293" s="340">
        <v>1226194700</v>
      </c>
      <c r="F293" s="340">
        <v>790300</v>
      </c>
    </row>
    <row r="294" spans="1:6" x14ac:dyDescent="0.25">
      <c r="A294" s="339">
        <v>251111001</v>
      </c>
      <c r="B294" s="334" t="s">
        <v>161</v>
      </c>
      <c r="C294" s="340">
        <v>0</v>
      </c>
      <c r="D294" s="340">
        <v>1225404400</v>
      </c>
      <c r="E294" s="340">
        <v>1226194700</v>
      </c>
      <c r="F294" s="340">
        <v>790300</v>
      </c>
    </row>
    <row r="295" spans="1:6" x14ac:dyDescent="0.25">
      <c r="A295" s="339">
        <v>251122</v>
      </c>
      <c r="B295" s="334" t="s">
        <v>163</v>
      </c>
      <c r="C295" s="340">
        <v>0</v>
      </c>
      <c r="D295" s="340">
        <v>6401199847</v>
      </c>
      <c r="E295" s="340">
        <v>6401199847</v>
      </c>
      <c r="F295" s="340">
        <v>0</v>
      </c>
    </row>
    <row r="296" spans="1:6" x14ac:dyDescent="0.25">
      <c r="A296" s="339">
        <v>251122001</v>
      </c>
      <c r="B296" s="334" t="s">
        <v>163</v>
      </c>
      <c r="C296" s="340">
        <v>0</v>
      </c>
      <c r="D296" s="340">
        <v>6401199847</v>
      </c>
      <c r="E296" s="340">
        <v>6401199847</v>
      </c>
      <c r="F296" s="340">
        <v>0</v>
      </c>
    </row>
    <row r="297" spans="1:6" x14ac:dyDescent="0.25">
      <c r="A297" s="339">
        <v>251123</v>
      </c>
      <c r="B297" s="334" t="s">
        <v>164</v>
      </c>
      <c r="C297" s="340">
        <v>0</v>
      </c>
      <c r="D297" s="340">
        <v>3885035173</v>
      </c>
      <c r="E297" s="340">
        <v>3885035173</v>
      </c>
      <c r="F297" s="340">
        <v>0</v>
      </c>
    </row>
    <row r="298" spans="1:6" x14ac:dyDescent="0.25">
      <c r="A298" s="339">
        <v>251123001</v>
      </c>
      <c r="B298" s="334" t="s">
        <v>164</v>
      </c>
      <c r="C298" s="340">
        <v>0</v>
      </c>
      <c r="D298" s="340">
        <v>3885035173</v>
      </c>
      <c r="E298" s="340">
        <v>3885035173</v>
      </c>
      <c r="F298" s="340">
        <v>0</v>
      </c>
    </row>
    <row r="299" spans="1:6" x14ac:dyDescent="0.25">
      <c r="A299" s="339">
        <v>251124</v>
      </c>
      <c r="B299" s="334" t="s">
        <v>165</v>
      </c>
      <c r="C299" s="340">
        <v>0</v>
      </c>
      <c r="D299" s="340">
        <v>1880658700</v>
      </c>
      <c r="E299" s="340">
        <v>1880658700</v>
      </c>
      <c r="F299" s="340">
        <v>0</v>
      </c>
    </row>
    <row r="300" spans="1:6" x14ac:dyDescent="0.25">
      <c r="A300" s="339">
        <v>251124001</v>
      </c>
      <c r="B300" s="334" t="s">
        <v>165</v>
      </c>
      <c r="C300" s="340">
        <v>0</v>
      </c>
      <c r="D300" s="340">
        <v>1880658700</v>
      </c>
      <c r="E300" s="340">
        <v>1880658700</v>
      </c>
      <c r="F300" s="340">
        <v>0</v>
      </c>
    </row>
    <row r="301" spans="1:6" x14ac:dyDescent="0.25">
      <c r="A301" s="339">
        <v>251125</v>
      </c>
      <c r="B301" s="334" t="s">
        <v>166</v>
      </c>
      <c r="C301" s="340">
        <v>0</v>
      </c>
      <c r="D301" s="340">
        <v>64477668.390000001</v>
      </c>
      <c r="E301" s="340">
        <v>64477668.390000001</v>
      </c>
      <c r="F301" s="340">
        <v>0</v>
      </c>
    </row>
    <row r="302" spans="1:6" x14ac:dyDescent="0.25">
      <c r="A302" s="339">
        <v>251125001</v>
      </c>
      <c r="B302" s="334" t="s">
        <v>166</v>
      </c>
      <c r="C302" s="340">
        <v>0</v>
      </c>
      <c r="D302" s="340">
        <v>64477668.390000001</v>
      </c>
      <c r="E302" s="340">
        <v>64477668.390000001</v>
      </c>
      <c r="F302" s="340">
        <v>0</v>
      </c>
    </row>
    <row r="303" spans="1:6" x14ac:dyDescent="0.25">
      <c r="A303" s="339">
        <v>2512</v>
      </c>
      <c r="B303" s="334" t="s">
        <v>167</v>
      </c>
      <c r="C303" s="340">
        <v>3000640412.1300001</v>
      </c>
      <c r="D303" s="340">
        <v>938671586</v>
      </c>
      <c r="E303" s="340">
        <v>566239946</v>
      </c>
      <c r="F303" s="340">
        <v>2628208772.1300001</v>
      </c>
    </row>
    <row r="304" spans="1:6" x14ac:dyDescent="0.25">
      <c r="A304" s="339">
        <v>251201</v>
      </c>
      <c r="B304" s="334" t="s">
        <v>158</v>
      </c>
      <c r="C304" s="340">
        <v>3000640412.1300001</v>
      </c>
      <c r="D304" s="340">
        <v>744863280</v>
      </c>
      <c r="E304" s="340">
        <v>372431640</v>
      </c>
      <c r="F304" s="340">
        <v>2628208772.1300001</v>
      </c>
    </row>
    <row r="305" spans="1:6" x14ac:dyDescent="0.25">
      <c r="A305" s="339">
        <v>251201001</v>
      </c>
      <c r="B305" s="334" t="s">
        <v>158</v>
      </c>
      <c r="C305" s="340">
        <v>3000640412.1300001</v>
      </c>
      <c r="D305" s="340">
        <v>744863280</v>
      </c>
      <c r="E305" s="340">
        <v>372431640</v>
      </c>
      <c r="F305" s="340">
        <v>2628208772.1300001</v>
      </c>
    </row>
    <row r="306" spans="1:6" x14ac:dyDescent="0.25">
      <c r="A306" s="339">
        <v>251202</v>
      </c>
      <c r="B306" s="334" t="s">
        <v>447</v>
      </c>
      <c r="C306" s="340">
        <v>0</v>
      </c>
      <c r="D306" s="340">
        <v>193808306</v>
      </c>
      <c r="E306" s="340">
        <v>193808306</v>
      </c>
      <c r="F306" s="340">
        <v>0</v>
      </c>
    </row>
    <row r="307" spans="1:6" x14ac:dyDescent="0.25">
      <c r="A307" s="339">
        <v>251202001</v>
      </c>
      <c r="B307" s="334" t="s">
        <v>447</v>
      </c>
      <c r="C307" s="340">
        <v>0</v>
      </c>
      <c r="D307" s="340">
        <v>193808306</v>
      </c>
      <c r="E307" s="340">
        <v>193808306</v>
      </c>
      <c r="F307" s="340">
        <v>0</v>
      </c>
    </row>
    <row r="308" spans="1:6" x14ac:dyDescent="0.25">
      <c r="A308" s="339">
        <v>27</v>
      </c>
      <c r="B308" s="334" t="s">
        <v>168</v>
      </c>
      <c r="C308" s="340">
        <v>3883809656.6799998</v>
      </c>
      <c r="D308" s="340">
        <v>0</v>
      </c>
      <c r="E308" s="340">
        <v>17749380.140000001</v>
      </c>
      <c r="F308" s="340">
        <v>3901559036.8200002</v>
      </c>
    </row>
    <row r="309" spans="1:6" x14ac:dyDescent="0.25">
      <c r="A309" s="339">
        <v>2701</v>
      </c>
      <c r="B309" s="334" t="s">
        <v>169</v>
      </c>
      <c r="C309" s="340">
        <v>3883809656.6799998</v>
      </c>
      <c r="D309" s="340">
        <v>0</v>
      </c>
      <c r="E309" s="340">
        <v>17749380.140000001</v>
      </c>
      <c r="F309" s="340">
        <v>3901559036.8200002</v>
      </c>
    </row>
    <row r="310" spans="1:6" x14ac:dyDescent="0.25">
      <c r="A310" s="339">
        <v>270103</v>
      </c>
      <c r="B310" s="334" t="s">
        <v>170</v>
      </c>
      <c r="C310" s="340">
        <v>3883809656.6799998</v>
      </c>
      <c r="D310" s="340">
        <v>0</v>
      </c>
      <c r="E310" s="340">
        <v>17749380.140000001</v>
      </c>
      <c r="F310" s="340">
        <v>3901559036.8200002</v>
      </c>
    </row>
    <row r="311" spans="1:6" x14ac:dyDescent="0.25">
      <c r="A311" s="339">
        <v>270103001</v>
      </c>
      <c r="B311" s="334" t="s">
        <v>170</v>
      </c>
      <c r="C311" s="340">
        <v>3883809656.6799998</v>
      </c>
      <c r="D311" s="340">
        <v>0</v>
      </c>
      <c r="E311" s="340">
        <v>17749380.140000001</v>
      </c>
      <c r="F311" s="340">
        <v>3901559036.8200002</v>
      </c>
    </row>
    <row r="312" spans="1:6" x14ac:dyDescent="0.25">
      <c r="A312" s="465">
        <v>3</v>
      </c>
      <c r="B312" s="334" t="s">
        <v>171</v>
      </c>
      <c r="C312" s="340">
        <v>123833353291.899</v>
      </c>
      <c r="D312" s="340">
        <v>159003369.09999999</v>
      </c>
      <c r="E312" s="340">
        <v>4319907</v>
      </c>
      <c r="F312" s="340">
        <v>123678669829.799</v>
      </c>
    </row>
    <row r="313" spans="1:6" x14ac:dyDescent="0.25">
      <c r="A313" s="339">
        <v>31</v>
      </c>
      <c r="B313" s="334" t="s">
        <v>172</v>
      </c>
      <c r="C313" s="340">
        <v>123833353291.899</v>
      </c>
      <c r="D313" s="340">
        <v>159003369.09999999</v>
      </c>
      <c r="E313" s="340">
        <v>4319907</v>
      </c>
      <c r="F313" s="340">
        <v>123678669829.799</v>
      </c>
    </row>
    <row r="314" spans="1:6" x14ac:dyDescent="0.25">
      <c r="A314" s="339">
        <v>3105</v>
      </c>
      <c r="B314" s="334" t="s">
        <v>173</v>
      </c>
      <c r="C314" s="340">
        <v>-53788504787.151001</v>
      </c>
      <c r="D314" s="340">
        <v>0</v>
      </c>
      <c r="E314" s="340">
        <v>0</v>
      </c>
      <c r="F314" s="340">
        <v>-53788504787.151001</v>
      </c>
    </row>
    <row r="315" spans="1:6" x14ac:dyDescent="0.25">
      <c r="A315" s="339">
        <v>310506</v>
      </c>
      <c r="B315" s="334" t="s">
        <v>174</v>
      </c>
      <c r="C315" s="340">
        <v>-53788504787.151001</v>
      </c>
      <c r="D315" s="340">
        <v>0</v>
      </c>
      <c r="E315" s="340">
        <v>0</v>
      </c>
      <c r="F315" s="340">
        <v>-53788504787.151001</v>
      </c>
    </row>
    <row r="316" spans="1:6" x14ac:dyDescent="0.25">
      <c r="A316" s="339">
        <v>310506001</v>
      </c>
      <c r="B316" s="334" t="s">
        <v>175</v>
      </c>
      <c r="C316" s="340">
        <v>-53788504787.151001</v>
      </c>
      <c r="D316" s="340">
        <v>0</v>
      </c>
      <c r="E316" s="340">
        <v>0</v>
      </c>
      <c r="F316" s="340">
        <v>-53788504787.151001</v>
      </c>
    </row>
    <row r="317" spans="1:6" x14ac:dyDescent="0.25">
      <c r="A317" s="339">
        <v>3109</v>
      </c>
      <c r="B317" s="334" t="s">
        <v>176</v>
      </c>
      <c r="C317" s="340">
        <v>177621858079.04999</v>
      </c>
      <c r="D317" s="340">
        <v>159003369.09999999</v>
      </c>
      <c r="E317" s="340">
        <v>4319907</v>
      </c>
      <c r="F317" s="340">
        <v>177467174616.95001</v>
      </c>
    </row>
    <row r="318" spans="1:6" x14ac:dyDescent="0.25">
      <c r="A318" s="339">
        <v>310901</v>
      </c>
      <c r="B318" s="334" t="s">
        <v>177</v>
      </c>
      <c r="C318" s="340">
        <v>215781882354.70001</v>
      </c>
      <c r="D318" s="340">
        <v>3319323</v>
      </c>
      <c r="E318" s="340">
        <v>4119323</v>
      </c>
      <c r="F318" s="340">
        <v>215782682354.70001</v>
      </c>
    </row>
    <row r="319" spans="1:6" x14ac:dyDescent="0.25">
      <c r="A319" s="339">
        <v>310901001</v>
      </c>
      <c r="B319" s="334" t="s">
        <v>177</v>
      </c>
      <c r="C319" s="340">
        <v>220003710979.48001</v>
      </c>
      <c r="D319" s="340">
        <v>0</v>
      </c>
      <c r="E319" s="340">
        <v>0</v>
      </c>
      <c r="F319" s="340">
        <v>220003710979.48001</v>
      </c>
    </row>
    <row r="320" spans="1:6" ht="30" x14ac:dyDescent="0.25">
      <c r="A320" s="339">
        <v>310901002</v>
      </c>
      <c r="B320" s="334" t="s">
        <v>178</v>
      </c>
      <c r="C320" s="340">
        <v>-4221828624.7800002</v>
      </c>
      <c r="D320" s="340">
        <v>3319323</v>
      </c>
      <c r="E320" s="340">
        <v>4119323</v>
      </c>
      <c r="F320" s="340">
        <v>-4221028624.7800002</v>
      </c>
    </row>
    <row r="321" spans="1:6" x14ac:dyDescent="0.25">
      <c r="A321" s="339">
        <v>310902</v>
      </c>
      <c r="B321" s="334" t="s">
        <v>179</v>
      </c>
      <c r="C321" s="340">
        <v>-38160024275.650002</v>
      </c>
      <c r="D321" s="340">
        <v>155684046.09999999</v>
      </c>
      <c r="E321" s="340">
        <v>200584</v>
      </c>
      <c r="F321" s="340">
        <v>-38315507737.75</v>
      </c>
    </row>
    <row r="322" spans="1:6" x14ac:dyDescent="0.25">
      <c r="A322" s="339">
        <v>310902001</v>
      </c>
      <c r="B322" s="334" t="s">
        <v>179</v>
      </c>
      <c r="C322" s="340">
        <v>-33862237783.119999</v>
      </c>
      <c r="D322" s="340">
        <v>0</v>
      </c>
      <c r="E322" s="340">
        <v>0</v>
      </c>
      <c r="F322" s="340">
        <v>-33862237783.119999</v>
      </c>
    </row>
    <row r="323" spans="1:6" ht="30" x14ac:dyDescent="0.25">
      <c r="A323" s="339">
        <v>310902002</v>
      </c>
      <c r="B323" s="334" t="s">
        <v>178</v>
      </c>
      <c r="C323" s="340">
        <v>-4297786492.5299997</v>
      </c>
      <c r="D323" s="340">
        <v>155684046.09999999</v>
      </c>
      <c r="E323" s="340">
        <v>200584</v>
      </c>
      <c r="F323" s="340">
        <v>-4453269954.6300001</v>
      </c>
    </row>
    <row r="324" spans="1:6" x14ac:dyDescent="0.25">
      <c r="A324" s="465">
        <v>4</v>
      </c>
      <c r="B324" s="334" t="s">
        <v>185</v>
      </c>
      <c r="C324" s="340">
        <v>92026058931.110001</v>
      </c>
      <c r="D324" s="340">
        <v>180015291.11000001</v>
      </c>
      <c r="E324" s="340">
        <v>143104809620.94</v>
      </c>
      <c r="F324" s="340">
        <v>234950853260.94</v>
      </c>
    </row>
    <row r="325" spans="1:6" x14ac:dyDescent="0.25">
      <c r="A325" s="339">
        <v>41</v>
      </c>
      <c r="B325" s="334" t="s">
        <v>186</v>
      </c>
      <c r="C325" s="340">
        <v>1034252</v>
      </c>
      <c r="D325" s="340">
        <v>465372</v>
      </c>
      <c r="E325" s="340">
        <v>2792229</v>
      </c>
      <c r="F325" s="340">
        <v>3361109</v>
      </c>
    </row>
    <row r="326" spans="1:6" ht="30" x14ac:dyDescent="0.25">
      <c r="A326" s="339">
        <v>4110</v>
      </c>
      <c r="B326" s="334" t="s">
        <v>432</v>
      </c>
      <c r="C326" s="340">
        <v>1034252</v>
      </c>
      <c r="D326" s="340">
        <v>465372</v>
      </c>
      <c r="E326" s="340">
        <v>2792229</v>
      </c>
      <c r="F326" s="340">
        <v>3361109</v>
      </c>
    </row>
    <row r="327" spans="1:6" x14ac:dyDescent="0.25">
      <c r="A327" s="339">
        <v>411001</v>
      </c>
      <c r="B327" s="334" t="s">
        <v>20</v>
      </c>
      <c r="C327" s="340">
        <v>1034252</v>
      </c>
      <c r="D327" s="340">
        <v>465372</v>
      </c>
      <c r="E327" s="340">
        <v>2792229</v>
      </c>
      <c r="F327" s="340">
        <v>3361109</v>
      </c>
    </row>
    <row r="328" spans="1:6" x14ac:dyDescent="0.25">
      <c r="A328" s="339">
        <v>411001001</v>
      </c>
      <c r="B328" s="334" t="s">
        <v>20</v>
      </c>
      <c r="C328" s="340">
        <v>1034252</v>
      </c>
      <c r="D328" s="340">
        <v>465372</v>
      </c>
      <c r="E328" s="340">
        <v>2792229</v>
      </c>
      <c r="F328" s="340">
        <v>3361109</v>
      </c>
    </row>
    <row r="329" spans="1:6" x14ac:dyDescent="0.25">
      <c r="A329" s="339">
        <v>44</v>
      </c>
      <c r="B329" s="334" t="s">
        <v>187</v>
      </c>
      <c r="C329" s="340">
        <v>0</v>
      </c>
      <c r="D329" s="340">
        <v>82450</v>
      </c>
      <c r="E329" s="340">
        <v>294400</v>
      </c>
      <c r="F329" s="340">
        <v>211950</v>
      </c>
    </row>
    <row r="330" spans="1:6" x14ac:dyDescent="0.25">
      <c r="A330" s="339">
        <v>4428</v>
      </c>
      <c r="B330" s="334" t="s">
        <v>188</v>
      </c>
      <c r="C330" s="340">
        <v>0</v>
      </c>
      <c r="D330" s="340">
        <v>82450</v>
      </c>
      <c r="E330" s="340">
        <v>294400</v>
      </c>
      <c r="F330" s="340">
        <v>211950</v>
      </c>
    </row>
    <row r="331" spans="1:6" x14ac:dyDescent="0.25">
      <c r="A331" s="339">
        <v>442803</v>
      </c>
      <c r="B331" s="334" t="s">
        <v>418</v>
      </c>
      <c r="C331" s="340">
        <v>0</v>
      </c>
      <c r="D331" s="340">
        <v>82450</v>
      </c>
      <c r="E331" s="340">
        <v>294400</v>
      </c>
      <c r="F331" s="340">
        <v>211950</v>
      </c>
    </row>
    <row r="332" spans="1:6" x14ac:dyDescent="0.25">
      <c r="A332" s="339">
        <v>442803001</v>
      </c>
      <c r="B332" s="334" t="s">
        <v>418</v>
      </c>
      <c r="C332" s="340">
        <v>0</v>
      </c>
      <c r="D332" s="340">
        <v>82450</v>
      </c>
      <c r="E332" s="340">
        <v>294400</v>
      </c>
      <c r="F332" s="340">
        <v>211950</v>
      </c>
    </row>
    <row r="333" spans="1:6" x14ac:dyDescent="0.25">
      <c r="A333" s="339">
        <v>47</v>
      </c>
      <c r="B333" s="334" t="s">
        <v>189</v>
      </c>
      <c r="C333" s="340">
        <v>86923861762.380005</v>
      </c>
      <c r="D333" s="340">
        <v>140447692</v>
      </c>
      <c r="E333" s="340">
        <v>142740182908.60001</v>
      </c>
      <c r="F333" s="340">
        <v>229523596978.98001</v>
      </c>
    </row>
    <row r="334" spans="1:6" x14ac:dyDescent="0.25">
      <c r="A334" s="339">
        <v>4705</v>
      </c>
      <c r="B334" s="334" t="s">
        <v>190</v>
      </c>
      <c r="C334" s="340">
        <v>79113699531.380005</v>
      </c>
      <c r="D334" s="340">
        <v>140447692</v>
      </c>
      <c r="E334" s="340">
        <v>137171211908.60001</v>
      </c>
      <c r="F334" s="340">
        <v>216144463747.98001</v>
      </c>
    </row>
    <row r="335" spans="1:6" x14ac:dyDescent="0.25">
      <c r="A335" s="339">
        <v>470508</v>
      </c>
      <c r="B335" s="334" t="s">
        <v>191</v>
      </c>
      <c r="C335" s="340">
        <v>77962280392.380005</v>
      </c>
      <c r="D335" s="340">
        <v>140447692</v>
      </c>
      <c r="E335" s="340">
        <v>89675575962.600006</v>
      </c>
      <c r="F335" s="340">
        <v>167497408662.98001</v>
      </c>
    </row>
    <row r="336" spans="1:6" x14ac:dyDescent="0.25">
      <c r="A336" s="339">
        <v>470510</v>
      </c>
      <c r="B336" s="334" t="s">
        <v>192</v>
      </c>
      <c r="C336" s="340">
        <v>1151419139</v>
      </c>
      <c r="D336" s="340">
        <v>0</v>
      </c>
      <c r="E336" s="340">
        <v>47495635946</v>
      </c>
      <c r="F336" s="340">
        <v>48647055085</v>
      </c>
    </row>
    <row r="337" spans="1:6" x14ac:dyDescent="0.25">
      <c r="A337" s="339">
        <v>4722</v>
      </c>
      <c r="B337" s="334" t="s">
        <v>193</v>
      </c>
      <c r="C337" s="340">
        <v>7810162231</v>
      </c>
      <c r="D337" s="340">
        <v>0</v>
      </c>
      <c r="E337" s="340">
        <v>5568971000</v>
      </c>
      <c r="F337" s="340">
        <v>13379133231</v>
      </c>
    </row>
    <row r="338" spans="1:6" x14ac:dyDescent="0.25">
      <c r="A338" s="339">
        <v>472201</v>
      </c>
      <c r="B338" s="334" t="s">
        <v>194</v>
      </c>
      <c r="C338" s="340">
        <v>7810162231</v>
      </c>
      <c r="D338" s="340">
        <v>0</v>
      </c>
      <c r="E338" s="340">
        <v>5568971000</v>
      </c>
      <c r="F338" s="340">
        <v>13379133231</v>
      </c>
    </row>
    <row r="339" spans="1:6" x14ac:dyDescent="0.25">
      <c r="A339" s="339">
        <v>48</v>
      </c>
      <c r="B339" s="334" t="s">
        <v>195</v>
      </c>
      <c r="C339" s="340">
        <v>5101162916.7299995</v>
      </c>
      <c r="D339" s="340">
        <v>39019777.109999999</v>
      </c>
      <c r="E339" s="340">
        <v>361540083.33999997</v>
      </c>
      <c r="F339" s="340">
        <v>5423683222.96</v>
      </c>
    </row>
    <row r="340" spans="1:6" x14ac:dyDescent="0.25">
      <c r="A340" s="339">
        <v>4802</v>
      </c>
      <c r="B340" s="334" t="s">
        <v>407</v>
      </c>
      <c r="C340" s="340">
        <v>86673498.469999999</v>
      </c>
      <c r="D340" s="340">
        <v>2959.47</v>
      </c>
      <c r="E340" s="340">
        <v>83958319.989999995</v>
      </c>
      <c r="F340" s="340">
        <v>170628858.99000001</v>
      </c>
    </row>
    <row r="341" spans="1:6" ht="30" x14ac:dyDescent="0.25">
      <c r="A341" s="339">
        <v>480232</v>
      </c>
      <c r="B341" s="334" t="s">
        <v>431</v>
      </c>
      <c r="C341" s="340">
        <v>86673498.469999999</v>
      </c>
      <c r="D341" s="340">
        <v>2959.47</v>
      </c>
      <c r="E341" s="340">
        <v>83958319.989999995</v>
      </c>
      <c r="F341" s="340">
        <v>170628858.99000001</v>
      </c>
    </row>
    <row r="342" spans="1:6" ht="30" x14ac:dyDescent="0.25">
      <c r="A342" s="339">
        <v>480232001</v>
      </c>
      <c r="B342" s="334" t="s">
        <v>431</v>
      </c>
      <c r="C342" s="340">
        <v>86673498.469999999</v>
      </c>
      <c r="D342" s="340">
        <v>2959.47</v>
      </c>
      <c r="E342" s="340">
        <v>83958319.989999995</v>
      </c>
      <c r="F342" s="340">
        <v>170628858.99000001</v>
      </c>
    </row>
    <row r="343" spans="1:6" x14ac:dyDescent="0.25">
      <c r="A343" s="339">
        <v>4808</v>
      </c>
      <c r="B343" s="334" t="s">
        <v>196</v>
      </c>
      <c r="C343" s="340">
        <v>210829026.77000001</v>
      </c>
      <c r="D343" s="340">
        <v>39016817.640000001</v>
      </c>
      <c r="E343" s="340">
        <v>227454464.28</v>
      </c>
      <c r="F343" s="340">
        <v>399266673.41000003</v>
      </c>
    </row>
    <row r="344" spans="1:6" x14ac:dyDescent="0.25">
      <c r="A344" s="339">
        <v>480817</v>
      </c>
      <c r="B344" s="334" t="s">
        <v>27</v>
      </c>
      <c r="C344" s="340">
        <v>36507834.259999998</v>
      </c>
      <c r="D344" s="340">
        <v>35125517.640000001</v>
      </c>
      <c r="E344" s="340">
        <v>70251035.280000001</v>
      </c>
      <c r="F344" s="340">
        <v>71633351.900000006</v>
      </c>
    </row>
    <row r="345" spans="1:6" x14ac:dyDescent="0.25">
      <c r="A345" s="339">
        <v>480817001</v>
      </c>
      <c r="B345" s="334" t="s">
        <v>197</v>
      </c>
      <c r="C345" s="340">
        <v>36507834.259999998</v>
      </c>
      <c r="D345" s="340">
        <v>35125517.640000001</v>
      </c>
      <c r="E345" s="340">
        <v>70251035.280000001</v>
      </c>
      <c r="F345" s="340">
        <v>71633351.900000006</v>
      </c>
    </row>
    <row r="346" spans="1:6" x14ac:dyDescent="0.25">
      <c r="A346" s="339">
        <v>480828</v>
      </c>
      <c r="B346" s="334" t="s">
        <v>24</v>
      </c>
      <c r="C346" s="340">
        <v>174085119</v>
      </c>
      <c r="D346" s="340">
        <v>3891300</v>
      </c>
      <c r="E346" s="340">
        <v>154319267</v>
      </c>
      <c r="F346" s="340">
        <v>324513086</v>
      </c>
    </row>
    <row r="347" spans="1:6" x14ac:dyDescent="0.25">
      <c r="A347" s="339">
        <v>480828001</v>
      </c>
      <c r="B347" s="334" t="s">
        <v>24</v>
      </c>
      <c r="C347" s="340">
        <v>174085119</v>
      </c>
      <c r="D347" s="340">
        <v>3891300</v>
      </c>
      <c r="E347" s="340">
        <v>154319267</v>
      </c>
      <c r="F347" s="340">
        <v>324513086</v>
      </c>
    </row>
    <row r="348" spans="1:6" x14ac:dyDescent="0.25">
      <c r="A348" s="339">
        <v>480862</v>
      </c>
      <c r="B348" s="334" t="s">
        <v>456</v>
      </c>
      <c r="C348" s="340">
        <v>0</v>
      </c>
      <c r="D348" s="340">
        <v>0</v>
      </c>
      <c r="E348" s="340">
        <v>1300000</v>
      </c>
      <c r="F348" s="340">
        <v>1300000</v>
      </c>
    </row>
    <row r="349" spans="1:6" x14ac:dyDescent="0.25">
      <c r="A349" s="339">
        <v>480862001</v>
      </c>
      <c r="B349" s="334" t="s">
        <v>456</v>
      </c>
      <c r="C349" s="340">
        <v>0</v>
      </c>
      <c r="D349" s="340">
        <v>0</v>
      </c>
      <c r="E349" s="340">
        <v>1300000</v>
      </c>
      <c r="F349" s="340">
        <v>1300000</v>
      </c>
    </row>
    <row r="350" spans="1:6" x14ac:dyDescent="0.25">
      <c r="A350" s="339">
        <v>480863</v>
      </c>
      <c r="B350" s="334" t="s">
        <v>426</v>
      </c>
      <c r="C350" s="340">
        <v>231123</v>
      </c>
      <c r="D350" s="340">
        <v>0</v>
      </c>
      <c r="E350" s="340">
        <v>1480136</v>
      </c>
      <c r="F350" s="340">
        <v>1711259</v>
      </c>
    </row>
    <row r="351" spans="1:6" x14ac:dyDescent="0.25">
      <c r="A351" s="339">
        <v>480863001</v>
      </c>
      <c r="B351" s="334" t="s">
        <v>426</v>
      </c>
      <c r="C351" s="340">
        <v>231123</v>
      </c>
      <c r="D351" s="340">
        <v>0</v>
      </c>
      <c r="E351" s="340">
        <v>1480136</v>
      </c>
      <c r="F351" s="340">
        <v>1711259</v>
      </c>
    </row>
    <row r="352" spans="1:6" x14ac:dyDescent="0.25">
      <c r="A352" s="339">
        <v>480890</v>
      </c>
      <c r="B352" s="334" t="s">
        <v>198</v>
      </c>
      <c r="C352" s="340">
        <v>4950.51</v>
      </c>
      <c r="D352" s="340">
        <v>0</v>
      </c>
      <c r="E352" s="340">
        <v>104026</v>
      </c>
      <c r="F352" s="340">
        <v>108976.51</v>
      </c>
    </row>
    <row r="353" spans="1:6" x14ac:dyDescent="0.25">
      <c r="A353" s="339">
        <v>480890003</v>
      </c>
      <c r="B353" s="334" t="s">
        <v>199</v>
      </c>
      <c r="C353" s="340">
        <v>4950.51</v>
      </c>
      <c r="D353" s="340">
        <v>0</v>
      </c>
      <c r="E353" s="340">
        <v>3608</v>
      </c>
      <c r="F353" s="340">
        <v>8558.51</v>
      </c>
    </row>
    <row r="354" spans="1:6" x14ac:dyDescent="0.25">
      <c r="A354" s="339">
        <v>480890008</v>
      </c>
      <c r="B354" s="334" t="s">
        <v>381</v>
      </c>
      <c r="C354" s="340">
        <v>0</v>
      </c>
      <c r="D354" s="340">
        <v>0</v>
      </c>
      <c r="E354" s="340">
        <v>100418</v>
      </c>
      <c r="F354" s="340">
        <v>100418</v>
      </c>
    </row>
    <row r="355" spans="1:6" x14ac:dyDescent="0.25">
      <c r="A355" s="339">
        <v>4831</v>
      </c>
      <c r="B355" s="334" t="s">
        <v>430</v>
      </c>
      <c r="C355" s="340">
        <v>4803660391.4899998</v>
      </c>
      <c r="D355" s="340">
        <v>0</v>
      </c>
      <c r="E355" s="340">
        <v>50127299.07</v>
      </c>
      <c r="F355" s="340">
        <v>4853787690.5600004</v>
      </c>
    </row>
    <row r="356" spans="1:6" x14ac:dyDescent="0.25">
      <c r="A356" s="339">
        <v>483101</v>
      </c>
      <c r="B356" s="334" t="s">
        <v>429</v>
      </c>
      <c r="C356" s="340">
        <v>4803660391.4899998</v>
      </c>
      <c r="D356" s="340">
        <v>0</v>
      </c>
      <c r="E356" s="340">
        <v>50127299.07</v>
      </c>
      <c r="F356" s="340">
        <v>4853787690.5600004</v>
      </c>
    </row>
    <row r="357" spans="1:6" x14ac:dyDescent="0.25">
      <c r="A357" s="339">
        <v>483101001</v>
      </c>
      <c r="B357" s="334" t="s">
        <v>429</v>
      </c>
      <c r="C357" s="340">
        <v>4803660391.4899998</v>
      </c>
      <c r="D357" s="340">
        <v>0</v>
      </c>
      <c r="E357" s="340">
        <v>50127299.07</v>
      </c>
      <c r="F357" s="340">
        <v>4853787690.5600004</v>
      </c>
    </row>
    <row r="358" spans="1:6" x14ac:dyDescent="0.25">
      <c r="A358" s="465">
        <v>5</v>
      </c>
      <c r="B358" s="334" t="s">
        <v>200</v>
      </c>
      <c r="C358" s="340">
        <v>66186582626.940002</v>
      </c>
      <c r="D358" s="340">
        <v>125909579818.75</v>
      </c>
      <c r="E358" s="340">
        <v>10154176972.620001</v>
      </c>
      <c r="F358" s="340">
        <v>181941985473.07001</v>
      </c>
    </row>
    <row r="359" spans="1:6" x14ac:dyDescent="0.25">
      <c r="A359" s="339">
        <v>51</v>
      </c>
      <c r="B359" s="334" t="s">
        <v>201</v>
      </c>
      <c r="C359" s="340">
        <v>63596609185.57</v>
      </c>
      <c r="D359" s="340">
        <v>122486304038.39999</v>
      </c>
      <c r="E359" s="340">
        <v>9715350994.4099998</v>
      </c>
      <c r="F359" s="340">
        <v>176367562229.56</v>
      </c>
    </row>
    <row r="360" spans="1:6" x14ac:dyDescent="0.25">
      <c r="A360" s="339">
        <v>5101</v>
      </c>
      <c r="B360" s="334" t="s">
        <v>202</v>
      </c>
      <c r="C360" s="340">
        <v>35747280559</v>
      </c>
      <c r="D360" s="340">
        <v>41907202449</v>
      </c>
      <c r="E360" s="340">
        <v>17645758</v>
      </c>
      <c r="F360" s="340">
        <v>77636837250</v>
      </c>
    </row>
    <row r="361" spans="1:6" x14ac:dyDescent="0.25">
      <c r="A361" s="339">
        <v>510101</v>
      </c>
      <c r="B361" s="334" t="s">
        <v>203</v>
      </c>
      <c r="C361" s="340">
        <v>28619165221</v>
      </c>
      <c r="D361" s="340">
        <v>31499690959</v>
      </c>
      <c r="E361" s="340">
        <v>13506942</v>
      </c>
      <c r="F361" s="340">
        <v>60105349238</v>
      </c>
    </row>
    <row r="362" spans="1:6" x14ac:dyDescent="0.25">
      <c r="A362" s="339">
        <v>510101001</v>
      </c>
      <c r="B362" s="334" t="s">
        <v>203</v>
      </c>
      <c r="C362" s="340">
        <v>28619165221</v>
      </c>
      <c r="D362" s="340">
        <v>31499690959</v>
      </c>
      <c r="E362" s="340">
        <v>13506942</v>
      </c>
      <c r="F362" s="340">
        <v>60105349238</v>
      </c>
    </row>
    <row r="363" spans="1:6" x14ac:dyDescent="0.25">
      <c r="A363" s="339">
        <v>510103</v>
      </c>
      <c r="B363" s="334" t="s">
        <v>204</v>
      </c>
      <c r="C363" s="340">
        <v>57172301</v>
      </c>
      <c r="D363" s="340">
        <v>98628019</v>
      </c>
      <c r="E363" s="340">
        <v>0</v>
      </c>
      <c r="F363" s="340">
        <v>155800320</v>
      </c>
    </row>
    <row r="364" spans="1:6" x14ac:dyDescent="0.25">
      <c r="A364" s="339">
        <v>510103001</v>
      </c>
      <c r="B364" s="334" t="s">
        <v>204</v>
      </c>
      <c r="C364" s="340">
        <v>57172301</v>
      </c>
      <c r="D364" s="340">
        <v>98628019</v>
      </c>
      <c r="E364" s="340">
        <v>0</v>
      </c>
      <c r="F364" s="340">
        <v>155800320</v>
      </c>
    </row>
    <row r="365" spans="1:6" x14ac:dyDescent="0.25">
      <c r="A365" s="339">
        <v>510105</v>
      </c>
      <c r="B365" s="334" t="s">
        <v>205</v>
      </c>
      <c r="C365" s="340">
        <v>6488973056</v>
      </c>
      <c r="D365" s="340">
        <v>6515185555</v>
      </c>
      <c r="E365" s="340">
        <v>4138816</v>
      </c>
      <c r="F365" s="340">
        <v>13000019795</v>
      </c>
    </row>
    <row r="366" spans="1:6" x14ac:dyDescent="0.25">
      <c r="A366" s="339">
        <v>510105001</v>
      </c>
      <c r="B366" s="334" t="s">
        <v>205</v>
      </c>
      <c r="C366" s="340">
        <v>6488973056</v>
      </c>
      <c r="D366" s="340">
        <v>6515185555</v>
      </c>
      <c r="E366" s="340">
        <v>4138816</v>
      </c>
      <c r="F366" s="340">
        <v>13000019795</v>
      </c>
    </row>
    <row r="367" spans="1:6" x14ac:dyDescent="0.25">
      <c r="A367" s="339">
        <v>510110</v>
      </c>
      <c r="B367" s="334" t="s">
        <v>206</v>
      </c>
      <c r="C367" s="340">
        <v>581969981</v>
      </c>
      <c r="D367" s="340">
        <v>646738984</v>
      </c>
      <c r="E367" s="340">
        <v>0</v>
      </c>
      <c r="F367" s="340">
        <v>1228708965</v>
      </c>
    </row>
    <row r="368" spans="1:6" x14ac:dyDescent="0.25">
      <c r="A368" s="339">
        <v>510110001</v>
      </c>
      <c r="B368" s="334" t="s">
        <v>206</v>
      </c>
      <c r="C368" s="340">
        <v>581969981</v>
      </c>
      <c r="D368" s="340">
        <v>646738984</v>
      </c>
      <c r="E368" s="340">
        <v>0</v>
      </c>
      <c r="F368" s="340">
        <v>1228708965</v>
      </c>
    </row>
    <row r="369" spans="1:6" x14ac:dyDescent="0.25">
      <c r="A369" s="339">
        <v>510119</v>
      </c>
      <c r="B369" s="334" t="s">
        <v>158</v>
      </c>
      <c r="C369" s="340">
        <v>0</v>
      </c>
      <c r="D369" s="340">
        <v>3146958932</v>
      </c>
      <c r="E369" s="340">
        <v>0</v>
      </c>
      <c r="F369" s="340">
        <v>3146958932</v>
      </c>
    </row>
    <row r="370" spans="1:6" x14ac:dyDescent="0.25">
      <c r="A370" s="339">
        <v>510119001</v>
      </c>
      <c r="B370" s="334" t="s">
        <v>207</v>
      </c>
      <c r="C370" s="340">
        <v>0</v>
      </c>
      <c r="D370" s="340">
        <v>1290086056</v>
      </c>
      <c r="E370" s="340">
        <v>0</v>
      </c>
      <c r="F370" s="340">
        <v>1290086056</v>
      </c>
    </row>
    <row r="371" spans="1:6" x14ac:dyDescent="0.25">
      <c r="A371" s="339">
        <v>510119003</v>
      </c>
      <c r="B371" s="334" t="s">
        <v>208</v>
      </c>
      <c r="C371" s="340">
        <v>0</v>
      </c>
      <c r="D371" s="340">
        <v>1856872876</v>
      </c>
      <c r="E371" s="340">
        <v>0</v>
      </c>
      <c r="F371" s="340">
        <v>1856872876</v>
      </c>
    </row>
    <row r="372" spans="1:6" x14ac:dyDescent="0.25">
      <c r="A372" s="339">
        <v>5102</v>
      </c>
      <c r="B372" s="334" t="s">
        <v>417</v>
      </c>
      <c r="C372" s="340">
        <v>10533197</v>
      </c>
      <c r="D372" s="340">
        <v>20770794</v>
      </c>
      <c r="E372" s="340">
        <v>0</v>
      </c>
      <c r="F372" s="340">
        <v>31303991</v>
      </c>
    </row>
    <row r="373" spans="1:6" x14ac:dyDescent="0.25">
      <c r="A373" s="339">
        <v>510201</v>
      </c>
      <c r="B373" s="334" t="s">
        <v>166</v>
      </c>
      <c r="C373" s="340">
        <v>10533197</v>
      </c>
      <c r="D373" s="340">
        <v>20770794</v>
      </c>
      <c r="E373" s="340">
        <v>0</v>
      </c>
      <c r="F373" s="340">
        <v>31303991</v>
      </c>
    </row>
    <row r="374" spans="1:6" x14ac:dyDescent="0.25">
      <c r="A374" s="339">
        <v>510201001</v>
      </c>
      <c r="B374" s="334" t="s">
        <v>166</v>
      </c>
      <c r="C374" s="340">
        <v>10533197</v>
      </c>
      <c r="D374" s="340">
        <v>20770794</v>
      </c>
      <c r="E374" s="340">
        <v>0</v>
      </c>
      <c r="F374" s="340">
        <v>31303991</v>
      </c>
    </row>
    <row r="375" spans="1:6" x14ac:dyDescent="0.25">
      <c r="A375" s="339">
        <v>5103</v>
      </c>
      <c r="B375" s="334" t="s">
        <v>209</v>
      </c>
      <c r="C375" s="340">
        <v>13167145481</v>
      </c>
      <c r="D375" s="340">
        <v>17074226785</v>
      </c>
      <c r="E375" s="340">
        <v>3681875000</v>
      </c>
      <c r="F375" s="340">
        <v>26559497266</v>
      </c>
    </row>
    <row r="376" spans="1:6" x14ac:dyDescent="0.25">
      <c r="A376" s="339">
        <v>510302</v>
      </c>
      <c r="B376" s="334" t="s">
        <v>165</v>
      </c>
      <c r="C376" s="340">
        <v>1759796700</v>
      </c>
      <c r="D376" s="340">
        <v>1880658700</v>
      </c>
      <c r="E376" s="340">
        <v>10000</v>
      </c>
      <c r="F376" s="340">
        <v>3640445400</v>
      </c>
    </row>
    <row r="377" spans="1:6" x14ac:dyDescent="0.25">
      <c r="A377" s="339">
        <v>510302001</v>
      </c>
      <c r="B377" s="334" t="s">
        <v>165</v>
      </c>
      <c r="C377" s="340">
        <v>1759796700</v>
      </c>
      <c r="D377" s="340">
        <v>1880658700</v>
      </c>
      <c r="E377" s="340">
        <v>10000</v>
      </c>
      <c r="F377" s="340">
        <v>3640445400</v>
      </c>
    </row>
    <row r="378" spans="1:6" x14ac:dyDescent="0.25">
      <c r="A378" s="339">
        <v>510303</v>
      </c>
      <c r="B378" s="334" t="s">
        <v>210</v>
      </c>
      <c r="C378" s="340">
        <v>3853365071</v>
      </c>
      <c r="D378" s="340">
        <v>3884823854</v>
      </c>
      <c r="E378" s="340">
        <v>108327</v>
      </c>
      <c r="F378" s="340">
        <v>7738080598</v>
      </c>
    </row>
    <row r="379" spans="1:6" x14ac:dyDescent="0.25">
      <c r="A379" s="339">
        <v>510303001</v>
      </c>
      <c r="B379" s="334" t="s">
        <v>210</v>
      </c>
      <c r="C379" s="340">
        <v>3853365071</v>
      </c>
      <c r="D379" s="340">
        <v>3884823854</v>
      </c>
      <c r="E379" s="340">
        <v>108327</v>
      </c>
      <c r="F379" s="340">
        <v>7738080598</v>
      </c>
    </row>
    <row r="380" spans="1:6" x14ac:dyDescent="0.25">
      <c r="A380" s="339">
        <v>510305</v>
      </c>
      <c r="B380" s="334" t="s">
        <v>211</v>
      </c>
      <c r="C380" s="340">
        <v>1202608500</v>
      </c>
      <c r="D380" s="340">
        <v>1226194700</v>
      </c>
      <c r="E380" s="340">
        <v>10600</v>
      </c>
      <c r="F380" s="340">
        <v>2428792600</v>
      </c>
    </row>
    <row r="381" spans="1:6" x14ac:dyDescent="0.25">
      <c r="A381" s="339">
        <v>510305001</v>
      </c>
      <c r="B381" s="334" t="s">
        <v>211</v>
      </c>
      <c r="C381" s="340">
        <v>1202608500</v>
      </c>
      <c r="D381" s="340">
        <v>1226194700</v>
      </c>
      <c r="E381" s="340">
        <v>10600</v>
      </c>
      <c r="F381" s="340">
        <v>2428792600</v>
      </c>
    </row>
    <row r="382" spans="1:6" ht="30" x14ac:dyDescent="0.25">
      <c r="A382" s="339">
        <v>510306</v>
      </c>
      <c r="B382" s="334" t="s">
        <v>212</v>
      </c>
      <c r="C382" s="340">
        <v>3506200614</v>
      </c>
      <c r="D382" s="340">
        <v>3681596610</v>
      </c>
      <c r="E382" s="340">
        <v>26000</v>
      </c>
      <c r="F382" s="340">
        <v>7187771224</v>
      </c>
    </row>
    <row r="383" spans="1:6" ht="30" x14ac:dyDescent="0.25">
      <c r="A383" s="339">
        <v>510306001</v>
      </c>
      <c r="B383" s="334" t="s">
        <v>212</v>
      </c>
      <c r="C383" s="340">
        <v>3506200614</v>
      </c>
      <c r="D383" s="340">
        <v>3681596610</v>
      </c>
      <c r="E383" s="340">
        <v>26000</v>
      </c>
      <c r="F383" s="340">
        <v>7187771224</v>
      </c>
    </row>
    <row r="384" spans="1:6" ht="30" x14ac:dyDescent="0.25">
      <c r="A384" s="339">
        <v>510307</v>
      </c>
      <c r="B384" s="334" t="s">
        <v>213</v>
      </c>
      <c r="C384" s="340">
        <v>2845174596</v>
      </c>
      <c r="D384" s="340">
        <v>6400952921</v>
      </c>
      <c r="E384" s="340">
        <v>3681720073</v>
      </c>
      <c r="F384" s="340">
        <v>5564407444</v>
      </c>
    </row>
    <row r="385" spans="1:6" ht="30" x14ac:dyDescent="0.25">
      <c r="A385" s="339">
        <v>510307001</v>
      </c>
      <c r="B385" s="334" t="s">
        <v>213</v>
      </c>
      <c r="C385" s="340">
        <v>2845174596</v>
      </c>
      <c r="D385" s="340">
        <v>6400952921</v>
      </c>
      <c r="E385" s="340">
        <v>3681720073</v>
      </c>
      <c r="F385" s="340">
        <v>5564407444</v>
      </c>
    </row>
    <row r="386" spans="1:6" x14ac:dyDescent="0.25">
      <c r="A386" s="339">
        <v>5104</v>
      </c>
      <c r="B386" s="334" t="s">
        <v>214</v>
      </c>
      <c r="C386" s="340">
        <v>2200364000</v>
      </c>
      <c r="D386" s="340">
        <v>2351477500</v>
      </c>
      <c r="E386" s="340">
        <v>13100</v>
      </c>
      <c r="F386" s="340">
        <v>4551828400</v>
      </c>
    </row>
    <row r="387" spans="1:6" x14ac:dyDescent="0.25">
      <c r="A387" s="339">
        <v>510401</v>
      </c>
      <c r="B387" s="334" t="s">
        <v>146</v>
      </c>
      <c r="C387" s="340">
        <v>1319946100</v>
      </c>
      <c r="D387" s="340">
        <v>1410603800</v>
      </c>
      <c r="E387" s="340">
        <v>7500</v>
      </c>
      <c r="F387" s="340">
        <v>2730542400</v>
      </c>
    </row>
    <row r="388" spans="1:6" x14ac:dyDescent="0.25">
      <c r="A388" s="339">
        <v>510401001</v>
      </c>
      <c r="B388" s="334" t="s">
        <v>146</v>
      </c>
      <c r="C388" s="340">
        <v>1319946100</v>
      </c>
      <c r="D388" s="340">
        <v>1410603800</v>
      </c>
      <c r="E388" s="340">
        <v>7500</v>
      </c>
      <c r="F388" s="340">
        <v>2730542400</v>
      </c>
    </row>
    <row r="389" spans="1:6" x14ac:dyDescent="0.25">
      <c r="A389" s="339">
        <v>510402</v>
      </c>
      <c r="B389" s="334" t="s">
        <v>147</v>
      </c>
      <c r="C389" s="340">
        <v>220144600</v>
      </c>
      <c r="D389" s="340">
        <v>235261300</v>
      </c>
      <c r="E389" s="340">
        <v>1600</v>
      </c>
      <c r="F389" s="340">
        <v>455404300</v>
      </c>
    </row>
    <row r="390" spans="1:6" x14ac:dyDescent="0.25">
      <c r="A390" s="339">
        <v>510402001</v>
      </c>
      <c r="B390" s="334" t="s">
        <v>147</v>
      </c>
      <c r="C390" s="340">
        <v>220144600</v>
      </c>
      <c r="D390" s="340">
        <v>235261300</v>
      </c>
      <c r="E390" s="340">
        <v>1600</v>
      </c>
      <c r="F390" s="340">
        <v>455404300</v>
      </c>
    </row>
    <row r="391" spans="1:6" x14ac:dyDescent="0.25">
      <c r="A391" s="339">
        <v>510403</v>
      </c>
      <c r="B391" s="334" t="s">
        <v>143</v>
      </c>
      <c r="C391" s="340">
        <v>220144600</v>
      </c>
      <c r="D391" s="340">
        <v>235261300</v>
      </c>
      <c r="E391" s="340">
        <v>1600</v>
      </c>
      <c r="F391" s="340">
        <v>455404300</v>
      </c>
    </row>
    <row r="392" spans="1:6" x14ac:dyDescent="0.25">
      <c r="A392" s="339">
        <v>510403001</v>
      </c>
      <c r="B392" s="334" t="s">
        <v>143</v>
      </c>
      <c r="C392" s="340">
        <v>220144600</v>
      </c>
      <c r="D392" s="340">
        <v>235261300</v>
      </c>
      <c r="E392" s="340">
        <v>1600</v>
      </c>
      <c r="F392" s="340">
        <v>455404300</v>
      </c>
    </row>
    <row r="393" spans="1:6" ht="30" x14ac:dyDescent="0.25">
      <c r="A393" s="339">
        <v>510404</v>
      </c>
      <c r="B393" s="334" t="s">
        <v>142</v>
      </c>
      <c r="C393" s="340">
        <v>440128700</v>
      </c>
      <c r="D393" s="340">
        <v>470351100</v>
      </c>
      <c r="E393" s="340">
        <v>2400</v>
      </c>
      <c r="F393" s="340">
        <v>910477400</v>
      </c>
    </row>
    <row r="394" spans="1:6" ht="30" x14ac:dyDescent="0.25">
      <c r="A394" s="339">
        <v>510404001</v>
      </c>
      <c r="B394" s="334" t="s">
        <v>142</v>
      </c>
      <c r="C394" s="340">
        <v>440128700</v>
      </c>
      <c r="D394" s="340">
        <v>470351100</v>
      </c>
      <c r="E394" s="340">
        <v>2400</v>
      </c>
      <c r="F394" s="340">
        <v>910477400</v>
      </c>
    </row>
    <row r="395" spans="1:6" x14ac:dyDescent="0.25">
      <c r="A395" s="339">
        <v>5107</v>
      </c>
      <c r="B395" s="334" t="s">
        <v>215</v>
      </c>
      <c r="C395" s="340">
        <v>10192782907</v>
      </c>
      <c r="D395" s="340">
        <v>28500822245</v>
      </c>
      <c r="E395" s="340">
        <v>595103640</v>
      </c>
      <c r="F395" s="340">
        <v>38098501512</v>
      </c>
    </row>
    <row r="396" spans="1:6" x14ac:dyDescent="0.25">
      <c r="A396" s="339">
        <v>510701</v>
      </c>
      <c r="B396" s="334" t="s">
        <v>154</v>
      </c>
      <c r="C396" s="340">
        <v>0</v>
      </c>
      <c r="D396" s="340">
        <v>3583106045</v>
      </c>
      <c r="E396" s="340">
        <v>0</v>
      </c>
      <c r="F396" s="340">
        <v>3583106045</v>
      </c>
    </row>
    <row r="397" spans="1:6" x14ac:dyDescent="0.25">
      <c r="A397" s="339">
        <v>510701001</v>
      </c>
      <c r="B397" s="334" t="s">
        <v>154</v>
      </c>
      <c r="C397" s="340">
        <v>0</v>
      </c>
      <c r="D397" s="340">
        <v>3583106045</v>
      </c>
      <c r="E397" s="340">
        <v>0</v>
      </c>
      <c r="F397" s="340">
        <v>3583106045</v>
      </c>
    </row>
    <row r="398" spans="1:6" x14ac:dyDescent="0.25">
      <c r="A398" s="339">
        <v>510702</v>
      </c>
      <c r="B398" s="334" t="s">
        <v>153</v>
      </c>
      <c r="C398" s="340">
        <v>3682231234</v>
      </c>
      <c r="D398" s="340">
        <v>3809484860</v>
      </c>
      <c r="E398" s="340">
        <v>0</v>
      </c>
      <c r="F398" s="340">
        <v>7491716094</v>
      </c>
    </row>
    <row r="399" spans="1:6" x14ac:dyDescent="0.25">
      <c r="A399" s="339">
        <v>510702001</v>
      </c>
      <c r="B399" s="334" t="s">
        <v>153</v>
      </c>
      <c r="C399" s="340">
        <v>3682231234</v>
      </c>
      <c r="D399" s="340">
        <v>3809484860</v>
      </c>
      <c r="E399" s="340">
        <v>0</v>
      </c>
      <c r="F399" s="340">
        <v>7491716094</v>
      </c>
    </row>
    <row r="400" spans="1:6" x14ac:dyDescent="0.25">
      <c r="A400" s="339">
        <v>510704</v>
      </c>
      <c r="B400" s="334" t="s">
        <v>155</v>
      </c>
      <c r="C400" s="340">
        <v>0</v>
      </c>
      <c r="D400" s="340">
        <v>2802521876</v>
      </c>
      <c r="E400" s="340">
        <v>0</v>
      </c>
      <c r="F400" s="340">
        <v>2802521876</v>
      </c>
    </row>
    <row r="401" spans="1:6" x14ac:dyDescent="0.25">
      <c r="A401" s="339">
        <v>510704001</v>
      </c>
      <c r="B401" s="334" t="s">
        <v>155</v>
      </c>
      <c r="C401" s="340">
        <v>0</v>
      </c>
      <c r="D401" s="340">
        <v>2802521876</v>
      </c>
      <c r="E401" s="340">
        <v>0</v>
      </c>
      <c r="F401" s="340">
        <v>2802521876</v>
      </c>
    </row>
    <row r="402" spans="1:6" x14ac:dyDescent="0.25">
      <c r="A402" s="339">
        <v>510705</v>
      </c>
      <c r="B402" s="334" t="s">
        <v>157</v>
      </c>
      <c r="C402" s="340">
        <v>124263492</v>
      </c>
      <c r="D402" s="340">
        <v>7774275117</v>
      </c>
      <c r="E402" s="340">
        <v>211751412</v>
      </c>
      <c r="F402" s="340">
        <v>7686787197</v>
      </c>
    </row>
    <row r="403" spans="1:6" x14ac:dyDescent="0.25">
      <c r="A403" s="339">
        <v>510705001</v>
      </c>
      <c r="B403" s="334" t="s">
        <v>157</v>
      </c>
      <c r="C403" s="340">
        <v>124263492</v>
      </c>
      <c r="D403" s="340">
        <v>7774275117</v>
      </c>
      <c r="E403" s="340">
        <v>211751412</v>
      </c>
      <c r="F403" s="340">
        <v>7686787197</v>
      </c>
    </row>
    <row r="404" spans="1:6" x14ac:dyDescent="0.25">
      <c r="A404" s="339">
        <v>510706</v>
      </c>
      <c r="B404" s="334" t="s">
        <v>156</v>
      </c>
      <c r="C404" s="340">
        <v>0</v>
      </c>
      <c r="D404" s="340">
        <v>3838705657</v>
      </c>
      <c r="E404" s="340">
        <v>0</v>
      </c>
      <c r="F404" s="340">
        <v>3838705657</v>
      </c>
    </row>
    <row r="405" spans="1:6" x14ac:dyDescent="0.25">
      <c r="A405" s="339">
        <v>510706001</v>
      </c>
      <c r="B405" s="334" t="s">
        <v>156</v>
      </c>
      <c r="C405" s="340">
        <v>0</v>
      </c>
      <c r="D405" s="340">
        <v>3838705657</v>
      </c>
      <c r="E405" s="340">
        <v>0</v>
      </c>
      <c r="F405" s="340">
        <v>3838705657</v>
      </c>
    </row>
    <row r="406" spans="1:6" x14ac:dyDescent="0.25">
      <c r="A406" s="339">
        <v>510707</v>
      </c>
      <c r="B406" s="334" t="s">
        <v>159</v>
      </c>
      <c r="C406" s="340">
        <v>372431640</v>
      </c>
      <c r="D406" s="340">
        <v>351689278</v>
      </c>
      <c r="E406" s="340">
        <v>372431640</v>
      </c>
      <c r="F406" s="340">
        <v>351689278</v>
      </c>
    </row>
    <row r="407" spans="1:6" x14ac:dyDescent="0.25">
      <c r="A407" s="339">
        <v>510707001</v>
      </c>
      <c r="B407" s="334" t="s">
        <v>159</v>
      </c>
      <c r="C407" s="340">
        <v>372431640</v>
      </c>
      <c r="D407" s="340">
        <v>351689278</v>
      </c>
      <c r="E407" s="340">
        <v>372431640</v>
      </c>
      <c r="F407" s="340">
        <v>351689278</v>
      </c>
    </row>
    <row r="408" spans="1:6" x14ac:dyDescent="0.25">
      <c r="A408" s="339">
        <v>510790</v>
      </c>
      <c r="B408" s="334" t="s">
        <v>160</v>
      </c>
      <c r="C408" s="340">
        <v>6013856541</v>
      </c>
      <c r="D408" s="340">
        <v>6341039412</v>
      </c>
      <c r="E408" s="340">
        <v>10920588</v>
      </c>
      <c r="F408" s="340">
        <v>12343975365</v>
      </c>
    </row>
    <row r="409" spans="1:6" x14ac:dyDescent="0.25">
      <c r="A409" s="339">
        <v>510790001</v>
      </c>
      <c r="B409" s="334" t="s">
        <v>160</v>
      </c>
      <c r="C409" s="340">
        <v>0</v>
      </c>
      <c r="D409" s="340">
        <v>181113770</v>
      </c>
      <c r="E409" s="340">
        <v>0</v>
      </c>
      <c r="F409" s="340">
        <v>181113770</v>
      </c>
    </row>
    <row r="410" spans="1:6" x14ac:dyDescent="0.25">
      <c r="A410" s="339">
        <v>510790008</v>
      </c>
      <c r="B410" s="334" t="s">
        <v>216</v>
      </c>
      <c r="C410" s="340">
        <v>223932095</v>
      </c>
      <c r="D410" s="340">
        <v>222990167</v>
      </c>
      <c r="E410" s="340">
        <v>0</v>
      </c>
      <c r="F410" s="340">
        <v>446922262</v>
      </c>
    </row>
    <row r="411" spans="1:6" x14ac:dyDescent="0.25">
      <c r="A411" s="339">
        <v>510790010</v>
      </c>
      <c r="B411" s="334" t="s">
        <v>217</v>
      </c>
      <c r="C411" s="340">
        <v>4956855910</v>
      </c>
      <c r="D411" s="340">
        <v>4976879351</v>
      </c>
      <c r="E411" s="340">
        <v>3161596</v>
      </c>
      <c r="F411" s="340">
        <v>9930573665</v>
      </c>
    </row>
    <row r="412" spans="1:6" x14ac:dyDescent="0.25">
      <c r="A412" s="339">
        <v>510790011</v>
      </c>
      <c r="B412" s="334" t="s">
        <v>218</v>
      </c>
      <c r="C412" s="340">
        <v>674236742</v>
      </c>
      <c r="D412" s="340">
        <v>766247818</v>
      </c>
      <c r="E412" s="340">
        <v>7758992</v>
      </c>
      <c r="F412" s="340">
        <v>1432725568</v>
      </c>
    </row>
    <row r="413" spans="1:6" x14ac:dyDescent="0.25">
      <c r="A413" s="339">
        <v>510790047</v>
      </c>
      <c r="B413" s="334" t="s">
        <v>446</v>
      </c>
      <c r="C413" s="340">
        <v>158831794</v>
      </c>
      <c r="D413" s="340">
        <v>193808306</v>
      </c>
      <c r="E413" s="340">
        <v>0</v>
      </c>
      <c r="F413" s="340">
        <v>352640100</v>
      </c>
    </row>
    <row r="414" spans="1:6" x14ac:dyDescent="0.25">
      <c r="A414" s="339">
        <v>5108</v>
      </c>
      <c r="B414" s="334" t="s">
        <v>413</v>
      </c>
      <c r="C414" s="340">
        <v>0</v>
      </c>
      <c r="D414" s="340">
        <v>202157073</v>
      </c>
      <c r="E414" s="340">
        <v>2157076</v>
      </c>
      <c r="F414" s="340">
        <v>199999997</v>
      </c>
    </row>
    <row r="415" spans="1:6" x14ac:dyDescent="0.25">
      <c r="A415" s="339">
        <v>510803</v>
      </c>
      <c r="B415" s="334" t="s">
        <v>162</v>
      </c>
      <c r="C415" s="340">
        <v>0</v>
      </c>
      <c r="D415" s="340">
        <v>202157073</v>
      </c>
      <c r="E415" s="340">
        <v>2157076</v>
      </c>
      <c r="F415" s="340">
        <v>199999997</v>
      </c>
    </row>
    <row r="416" spans="1:6" ht="30" x14ac:dyDescent="0.25">
      <c r="A416" s="339">
        <v>510803001</v>
      </c>
      <c r="B416" s="334" t="s">
        <v>415</v>
      </c>
      <c r="C416" s="340">
        <v>0</v>
      </c>
      <c r="D416" s="340">
        <v>202157073</v>
      </c>
      <c r="E416" s="340">
        <v>2157076</v>
      </c>
      <c r="F416" s="340">
        <v>199999997</v>
      </c>
    </row>
    <row r="417" spans="1:6" x14ac:dyDescent="0.25">
      <c r="A417" s="339">
        <v>5111</v>
      </c>
      <c r="B417" s="334" t="s">
        <v>219</v>
      </c>
      <c r="C417" s="340">
        <v>2277988641.5700002</v>
      </c>
      <c r="D417" s="340">
        <v>32328394092.400002</v>
      </c>
      <c r="E417" s="340">
        <v>5418556420.4099998</v>
      </c>
      <c r="F417" s="340">
        <v>29187826313.560001</v>
      </c>
    </row>
    <row r="418" spans="1:6" x14ac:dyDescent="0.25">
      <c r="A418" s="339">
        <v>511113</v>
      </c>
      <c r="B418" s="334" t="s">
        <v>397</v>
      </c>
      <c r="C418" s="340">
        <v>0</v>
      </c>
      <c r="D418" s="340">
        <v>1213333333</v>
      </c>
      <c r="E418" s="340">
        <v>280000000</v>
      </c>
      <c r="F418" s="340">
        <v>933333333</v>
      </c>
    </row>
    <row r="419" spans="1:6" x14ac:dyDescent="0.25">
      <c r="A419" s="339">
        <v>511113001</v>
      </c>
      <c r="B419" s="334" t="s">
        <v>397</v>
      </c>
      <c r="C419" s="340">
        <v>0</v>
      </c>
      <c r="D419" s="340">
        <v>1213333333</v>
      </c>
      <c r="E419" s="340">
        <v>280000000</v>
      </c>
      <c r="F419" s="340">
        <v>933333333</v>
      </c>
    </row>
    <row r="420" spans="1:6" x14ac:dyDescent="0.25">
      <c r="A420" s="339">
        <v>511114</v>
      </c>
      <c r="B420" s="334" t="s">
        <v>404</v>
      </c>
      <c r="C420" s="340">
        <v>3420000</v>
      </c>
      <c r="D420" s="340">
        <v>394891241.19</v>
      </c>
      <c r="E420" s="340">
        <v>0</v>
      </c>
      <c r="F420" s="340">
        <v>398311241.19</v>
      </c>
    </row>
    <row r="421" spans="1:6" x14ac:dyDescent="0.25">
      <c r="A421" s="339">
        <v>511114001</v>
      </c>
      <c r="B421" s="334" t="s">
        <v>404</v>
      </c>
      <c r="C421" s="340">
        <v>3420000</v>
      </c>
      <c r="D421" s="340">
        <v>394891241.19</v>
      </c>
      <c r="E421" s="340">
        <v>0</v>
      </c>
      <c r="F421" s="340">
        <v>398311241.19</v>
      </c>
    </row>
    <row r="422" spans="1:6" x14ac:dyDescent="0.25">
      <c r="A422" s="339">
        <v>511115</v>
      </c>
      <c r="B422" s="334" t="s">
        <v>396</v>
      </c>
      <c r="C422" s="340">
        <v>0</v>
      </c>
      <c r="D422" s="340">
        <v>847200000</v>
      </c>
      <c r="E422" s="340">
        <v>0</v>
      </c>
      <c r="F422" s="340">
        <v>847200000</v>
      </c>
    </row>
    <row r="423" spans="1:6" x14ac:dyDescent="0.25">
      <c r="A423" s="339">
        <v>511115001</v>
      </c>
      <c r="B423" s="334" t="s">
        <v>396</v>
      </c>
      <c r="C423" s="340">
        <v>0</v>
      </c>
      <c r="D423" s="340">
        <v>847200000</v>
      </c>
      <c r="E423" s="340">
        <v>0</v>
      </c>
      <c r="F423" s="340">
        <v>847200000</v>
      </c>
    </row>
    <row r="424" spans="1:6" x14ac:dyDescent="0.25">
      <c r="A424" s="339">
        <v>511117</v>
      </c>
      <c r="B424" s="334" t="s">
        <v>148</v>
      </c>
      <c r="C424" s="340">
        <v>912645455.97000003</v>
      </c>
      <c r="D424" s="340">
        <v>5066446767.0799999</v>
      </c>
      <c r="E424" s="340">
        <v>4572584714.4300003</v>
      </c>
      <c r="F424" s="340">
        <v>1406507508.6199999</v>
      </c>
    </row>
    <row r="425" spans="1:6" x14ac:dyDescent="0.25">
      <c r="A425" s="339">
        <v>511117001</v>
      </c>
      <c r="B425" s="334" t="s">
        <v>148</v>
      </c>
      <c r="C425" s="340">
        <v>912645455.97000003</v>
      </c>
      <c r="D425" s="340">
        <v>5066446767.0799999</v>
      </c>
      <c r="E425" s="340">
        <v>4572584714.4300003</v>
      </c>
      <c r="F425" s="340">
        <v>1406507508.6199999</v>
      </c>
    </row>
    <row r="426" spans="1:6" x14ac:dyDescent="0.25">
      <c r="A426" s="339">
        <v>511118</v>
      </c>
      <c r="B426" s="334" t="s">
        <v>27</v>
      </c>
      <c r="C426" s="340">
        <v>310524300.60000002</v>
      </c>
      <c r="D426" s="340">
        <v>926069157.57000005</v>
      </c>
      <c r="E426" s="340">
        <v>14579618.5</v>
      </c>
      <c r="F426" s="340">
        <v>1222013839.6700001</v>
      </c>
    </row>
    <row r="427" spans="1:6" x14ac:dyDescent="0.25">
      <c r="A427" s="339">
        <v>511118001</v>
      </c>
      <c r="B427" s="334" t="s">
        <v>27</v>
      </c>
      <c r="C427" s="340">
        <v>310524300.60000002</v>
      </c>
      <c r="D427" s="340">
        <v>926069157.57000005</v>
      </c>
      <c r="E427" s="340">
        <v>14579618.5</v>
      </c>
      <c r="F427" s="340">
        <v>1222013839.6700001</v>
      </c>
    </row>
    <row r="428" spans="1:6" x14ac:dyDescent="0.25">
      <c r="A428" s="339">
        <v>511119</v>
      </c>
      <c r="B428" s="334" t="s">
        <v>139</v>
      </c>
      <c r="C428" s="340">
        <v>6975060</v>
      </c>
      <c r="D428" s="340">
        <v>15070598</v>
      </c>
      <c r="E428" s="340">
        <v>571760</v>
      </c>
      <c r="F428" s="340">
        <v>21473898</v>
      </c>
    </row>
    <row r="429" spans="1:6" x14ac:dyDescent="0.25">
      <c r="A429" s="339">
        <v>511119001</v>
      </c>
      <c r="B429" s="334" t="s">
        <v>139</v>
      </c>
      <c r="C429" s="340">
        <v>6975060</v>
      </c>
      <c r="D429" s="340">
        <v>15070598</v>
      </c>
      <c r="E429" s="340">
        <v>571760</v>
      </c>
      <c r="F429" s="340">
        <v>21473898</v>
      </c>
    </row>
    <row r="430" spans="1:6" x14ac:dyDescent="0.25">
      <c r="A430" s="339">
        <v>511123</v>
      </c>
      <c r="B430" s="334" t="s">
        <v>403</v>
      </c>
      <c r="C430" s="340">
        <v>119751498</v>
      </c>
      <c r="D430" s="340">
        <v>632033447</v>
      </c>
      <c r="E430" s="340">
        <v>82450</v>
      </c>
      <c r="F430" s="340">
        <v>751702495</v>
      </c>
    </row>
    <row r="431" spans="1:6" x14ac:dyDescent="0.25">
      <c r="A431" s="339">
        <v>511123001</v>
      </c>
      <c r="B431" s="334" t="s">
        <v>403</v>
      </c>
      <c r="C431" s="340">
        <v>119751498</v>
      </c>
      <c r="D431" s="340">
        <v>632033447</v>
      </c>
      <c r="E431" s="340">
        <v>82450</v>
      </c>
      <c r="F431" s="340">
        <v>751702495</v>
      </c>
    </row>
    <row r="432" spans="1:6" x14ac:dyDescent="0.25">
      <c r="A432" s="339">
        <v>511125</v>
      </c>
      <c r="B432" s="334" t="s">
        <v>402</v>
      </c>
      <c r="C432" s="340">
        <v>0</v>
      </c>
      <c r="D432" s="340">
        <v>3420772261</v>
      </c>
      <c r="E432" s="340">
        <v>0</v>
      </c>
      <c r="F432" s="340">
        <v>3420772261</v>
      </c>
    </row>
    <row r="433" spans="1:6" x14ac:dyDescent="0.25">
      <c r="A433" s="339">
        <v>511125001</v>
      </c>
      <c r="B433" s="334" t="s">
        <v>402</v>
      </c>
      <c r="C433" s="340">
        <v>0</v>
      </c>
      <c r="D433" s="340">
        <v>3420772261</v>
      </c>
      <c r="E433" s="340">
        <v>0</v>
      </c>
      <c r="F433" s="340">
        <v>3420772261</v>
      </c>
    </row>
    <row r="434" spans="1:6" ht="30" x14ac:dyDescent="0.25">
      <c r="A434" s="339">
        <v>511149</v>
      </c>
      <c r="B434" s="334" t="s">
        <v>395</v>
      </c>
      <c r="C434" s="340">
        <v>0</v>
      </c>
      <c r="D434" s="340">
        <v>1435474232.26</v>
      </c>
      <c r="E434" s="340">
        <v>0</v>
      </c>
      <c r="F434" s="340">
        <v>1435474232.26</v>
      </c>
    </row>
    <row r="435" spans="1:6" ht="30" x14ac:dyDescent="0.25">
      <c r="A435" s="339">
        <v>511149001</v>
      </c>
      <c r="B435" s="334" t="s">
        <v>395</v>
      </c>
      <c r="C435" s="340">
        <v>0</v>
      </c>
      <c r="D435" s="340">
        <v>1435474232.26</v>
      </c>
      <c r="E435" s="340">
        <v>0</v>
      </c>
      <c r="F435" s="340">
        <v>1435474232.26</v>
      </c>
    </row>
    <row r="436" spans="1:6" x14ac:dyDescent="0.25">
      <c r="A436" s="339">
        <v>511165</v>
      </c>
      <c r="B436" s="334" t="s">
        <v>400</v>
      </c>
      <c r="C436" s="340">
        <v>0</v>
      </c>
      <c r="D436" s="340">
        <v>39400640</v>
      </c>
      <c r="E436" s="340">
        <v>0</v>
      </c>
      <c r="F436" s="340">
        <v>39400640</v>
      </c>
    </row>
    <row r="437" spans="1:6" x14ac:dyDescent="0.25">
      <c r="A437" s="339">
        <v>511165001</v>
      </c>
      <c r="B437" s="334" t="s">
        <v>400</v>
      </c>
      <c r="C437" s="340">
        <v>0</v>
      </c>
      <c r="D437" s="340">
        <v>39400640</v>
      </c>
      <c r="E437" s="340">
        <v>0</v>
      </c>
      <c r="F437" s="340">
        <v>39400640</v>
      </c>
    </row>
    <row r="438" spans="1:6" x14ac:dyDescent="0.25">
      <c r="A438" s="339">
        <v>511179</v>
      </c>
      <c r="B438" s="334" t="s">
        <v>118</v>
      </c>
      <c r="C438" s="340">
        <v>924672327</v>
      </c>
      <c r="D438" s="340">
        <v>12894549007</v>
      </c>
      <c r="E438" s="340">
        <v>366540999</v>
      </c>
      <c r="F438" s="340">
        <v>13452680335</v>
      </c>
    </row>
    <row r="439" spans="1:6" x14ac:dyDescent="0.25">
      <c r="A439" s="339">
        <v>511179001</v>
      </c>
      <c r="B439" s="334" t="s">
        <v>118</v>
      </c>
      <c r="C439" s="340">
        <v>924672327</v>
      </c>
      <c r="D439" s="340">
        <v>12894549007</v>
      </c>
      <c r="E439" s="340">
        <v>366540999</v>
      </c>
      <c r="F439" s="340">
        <v>13452680335</v>
      </c>
    </row>
    <row r="440" spans="1:6" x14ac:dyDescent="0.25">
      <c r="A440" s="339">
        <v>511180</v>
      </c>
      <c r="B440" s="334" t="s">
        <v>122</v>
      </c>
      <c r="C440" s="340">
        <v>0</v>
      </c>
      <c r="D440" s="340">
        <v>5443153408.3000002</v>
      </c>
      <c r="E440" s="340">
        <v>184196878.47999999</v>
      </c>
      <c r="F440" s="340">
        <v>5258956529.8199997</v>
      </c>
    </row>
    <row r="441" spans="1:6" x14ac:dyDescent="0.25">
      <c r="A441" s="339">
        <v>511180001</v>
      </c>
      <c r="B441" s="334" t="s">
        <v>122</v>
      </c>
      <c r="C441" s="340">
        <v>0</v>
      </c>
      <c r="D441" s="340">
        <v>5443153408.3000002</v>
      </c>
      <c r="E441" s="340">
        <v>184196878.47999999</v>
      </c>
      <c r="F441" s="340">
        <v>5258956529.8199997</v>
      </c>
    </row>
    <row r="442" spans="1:6" x14ac:dyDescent="0.25">
      <c r="A442" s="339">
        <v>5120</v>
      </c>
      <c r="B442" s="334" t="s">
        <v>131</v>
      </c>
      <c r="C442" s="340">
        <v>514400</v>
      </c>
      <c r="D442" s="340">
        <v>101253100</v>
      </c>
      <c r="E442" s="340">
        <v>0</v>
      </c>
      <c r="F442" s="340">
        <v>101767500</v>
      </c>
    </row>
    <row r="443" spans="1:6" x14ac:dyDescent="0.25">
      <c r="A443" s="339">
        <v>512001</v>
      </c>
      <c r="B443" s="334" t="s">
        <v>132</v>
      </c>
      <c r="C443" s="340">
        <v>0</v>
      </c>
      <c r="D443" s="340">
        <v>74953000</v>
      </c>
      <c r="E443" s="340">
        <v>0</v>
      </c>
      <c r="F443" s="340">
        <v>74953000</v>
      </c>
    </row>
    <row r="444" spans="1:6" x14ac:dyDescent="0.25">
      <c r="A444" s="339">
        <v>512001001</v>
      </c>
      <c r="B444" s="334" t="s">
        <v>132</v>
      </c>
      <c r="C444" s="340">
        <v>0</v>
      </c>
      <c r="D444" s="340">
        <v>74953000</v>
      </c>
      <c r="E444" s="340">
        <v>0</v>
      </c>
      <c r="F444" s="340">
        <v>74953000</v>
      </c>
    </row>
    <row r="445" spans="1:6" x14ac:dyDescent="0.25">
      <c r="A445" s="339">
        <v>512011</v>
      </c>
      <c r="B445" s="334" t="s">
        <v>133</v>
      </c>
      <c r="C445" s="340">
        <v>0</v>
      </c>
      <c r="D445" s="340">
        <v>26225900</v>
      </c>
      <c r="E445" s="340">
        <v>0</v>
      </c>
      <c r="F445" s="340">
        <v>26225900</v>
      </c>
    </row>
    <row r="446" spans="1:6" x14ac:dyDescent="0.25">
      <c r="A446" s="339">
        <v>512011001</v>
      </c>
      <c r="B446" s="334" t="s">
        <v>133</v>
      </c>
      <c r="C446" s="340">
        <v>0</v>
      </c>
      <c r="D446" s="340">
        <v>26225900</v>
      </c>
      <c r="E446" s="340">
        <v>0</v>
      </c>
      <c r="F446" s="340">
        <v>26225900</v>
      </c>
    </row>
    <row r="447" spans="1:6" x14ac:dyDescent="0.25">
      <c r="A447" s="339">
        <v>512017</v>
      </c>
      <c r="B447" s="334" t="s">
        <v>427</v>
      </c>
      <c r="C447" s="340">
        <v>514400</v>
      </c>
      <c r="D447" s="340">
        <v>74200</v>
      </c>
      <c r="E447" s="340">
        <v>0</v>
      </c>
      <c r="F447" s="340">
        <v>588600</v>
      </c>
    </row>
    <row r="448" spans="1:6" x14ac:dyDescent="0.25">
      <c r="A448" s="339">
        <v>512017001</v>
      </c>
      <c r="B448" s="334" t="s">
        <v>427</v>
      </c>
      <c r="C448" s="340">
        <v>514400</v>
      </c>
      <c r="D448" s="340">
        <v>74200</v>
      </c>
      <c r="E448" s="340">
        <v>0</v>
      </c>
      <c r="F448" s="340">
        <v>588600</v>
      </c>
    </row>
    <row r="449" spans="1:6" ht="30" x14ac:dyDescent="0.25">
      <c r="A449" s="339">
        <v>53</v>
      </c>
      <c r="B449" s="334" t="s">
        <v>220</v>
      </c>
      <c r="C449" s="340">
        <v>2456408439.1300001</v>
      </c>
      <c r="D449" s="340">
        <v>2798429210.3699999</v>
      </c>
      <c r="E449" s="340">
        <v>429423114.45999998</v>
      </c>
      <c r="F449" s="340">
        <v>4825414535.04</v>
      </c>
    </row>
    <row r="450" spans="1:6" ht="30" x14ac:dyDescent="0.25">
      <c r="A450" s="339">
        <v>5360</v>
      </c>
      <c r="B450" s="334" t="s">
        <v>221</v>
      </c>
      <c r="C450" s="340">
        <v>1131981713.9000001</v>
      </c>
      <c r="D450" s="340">
        <v>1526761512.48</v>
      </c>
      <c r="E450" s="340">
        <v>379423114.45999998</v>
      </c>
      <c r="F450" s="340">
        <v>2279320111.9200001</v>
      </c>
    </row>
    <row r="451" spans="1:6" x14ac:dyDescent="0.25">
      <c r="A451" s="339">
        <v>536001</v>
      </c>
      <c r="B451" s="334" t="s">
        <v>70</v>
      </c>
      <c r="C451" s="340">
        <v>329828074.25999999</v>
      </c>
      <c r="D451" s="340">
        <v>439770764.25999999</v>
      </c>
      <c r="E451" s="340">
        <v>109942691.42</v>
      </c>
      <c r="F451" s="340">
        <v>659656147.10000002</v>
      </c>
    </row>
    <row r="452" spans="1:6" x14ac:dyDescent="0.25">
      <c r="A452" s="339">
        <v>536001001</v>
      </c>
      <c r="B452" s="334" t="s">
        <v>55</v>
      </c>
      <c r="C452" s="340">
        <v>329828074.25999999</v>
      </c>
      <c r="D452" s="340">
        <v>439770764.25999999</v>
      </c>
      <c r="E452" s="340">
        <v>109942691.42</v>
      </c>
      <c r="F452" s="340">
        <v>659656147.10000002</v>
      </c>
    </row>
    <row r="453" spans="1:6" x14ac:dyDescent="0.25">
      <c r="A453" s="339">
        <v>536002</v>
      </c>
      <c r="B453" s="334" t="s">
        <v>49</v>
      </c>
      <c r="C453" s="340">
        <v>15599568.42</v>
      </c>
      <c r="D453" s="340">
        <v>20799424.420000002</v>
      </c>
      <c r="E453" s="340">
        <v>5199856.1399999997</v>
      </c>
      <c r="F453" s="340">
        <v>31199136.699999999</v>
      </c>
    </row>
    <row r="454" spans="1:6" x14ac:dyDescent="0.25">
      <c r="A454" s="339">
        <v>536002001</v>
      </c>
      <c r="B454" s="334" t="s">
        <v>50</v>
      </c>
      <c r="C454" s="340">
        <v>15599568.42</v>
      </c>
      <c r="D454" s="340">
        <v>20799424.420000002</v>
      </c>
      <c r="E454" s="340">
        <v>5199856.1399999997</v>
      </c>
      <c r="F454" s="340">
        <v>31199136.699999999</v>
      </c>
    </row>
    <row r="455" spans="1:6" x14ac:dyDescent="0.25">
      <c r="A455" s="339">
        <v>536003</v>
      </c>
      <c r="B455" s="334" t="s">
        <v>71</v>
      </c>
      <c r="C455" s="340">
        <v>160638.45000000001</v>
      </c>
      <c r="D455" s="340">
        <v>214183.45</v>
      </c>
      <c r="E455" s="340">
        <v>53546.15</v>
      </c>
      <c r="F455" s="340">
        <v>321275.75</v>
      </c>
    </row>
    <row r="456" spans="1:6" x14ac:dyDescent="0.25">
      <c r="A456" s="339">
        <v>536003010</v>
      </c>
      <c r="B456" s="334" t="s">
        <v>58</v>
      </c>
      <c r="C456" s="340">
        <v>160638.45000000001</v>
      </c>
      <c r="D456" s="340">
        <v>214183.45</v>
      </c>
      <c r="E456" s="340">
        <v>53546.15</v>
      </c>
      <c r="F456" s="340">
        <v>321275.75</v>
      </c>
    </row>
    <row r="457" spans="1:6" x14ac:dyDescent="0.25">
      <c r="A457" s="339">
        <v>536004</v>
      </c>
      <c r="B457" s="334" t="s">
        <v>33</v>
      </c>
      <c r="C457" s="340">
        <v>423407558.00999999</v>
      </c>
      <c r="D457" s="340">
        <v>575093898.35000002</v>
      </c>
      <c r="E457" s="340">
        <v>143773450.44999999</v>
      </c>
      <c r="F457" s="340">
        <v>854728005.90999997</v>
      </c>
    </row>
    <row r="458" spans="1:6" x14ac:dyDescent="0.25">
      <c r="A458" s="339">
        <v>536004009</v>
      </c>
      <c r="B458" s="334" t="s">
        <v>34</v>
      </c>
      <c r="C458" s="340">
        <v>7785514.9500000002</v>
      </c>
      <c r="D458" s="340">
        <v>10380687.949999999</v>
      </c>
      <c r="E458" s="340">
        <v>2595171.65</v>
      </c>
      <c r="F458" s="340">
        <v>15571031.25</v>
      </c>
    </row>
    <row r="459" spans="1:6" x14ac:dyDescent="0.25">
      <c r="A459" s="339">
        <v>536004011</v>
      </c>
      <c r="B459" s="334" t="s">
        <v>35</v>
      </c>
      <c r="C459" s="340">
        <v>415622043.06</v>
      </c>
      <c r="D459" s="340">
        <v>564713210.39999998</v>
      </c>
      <c r="E459" s="340">
        <v>141178278.80000001</v>
      </c>
      <c r="F459" s="340">
        <v>839156974.65999997</v>
      </c>
    </row>
    <row r="460" spans="1:6" x14ac:dyDescent="0.25">
      <c r="A460" s="339">
        <v>536005</v>
      </c>
      <c r="B460" s="334" t="s">
        <v>36</v>
      </c>
      <c r="C460" s="340">
        <v>365467.98</v>
      </c>
      <c r="D460" s="340">
        <v>487288.98</v>
      </c>
      <c r="E460" s="340">
        <v>121822.66</v>
      </c>
      <c r="F460" s="340">
        <v>730934.3</v>
      </c>
    </row>
    <row r="461" spans="1:6" x14ac:dyDescent="0.25">
      <c r="A461" s="339">
        <v>536005008</v>
      </c>
      <c r="B461" s="334" t="s">
        <v>37</v>
      </c>
      <c r="C461" s="340">
        <v>365467.98</v>
      </c>
      <c r="D461" s="340">
        <v>487288.98</v>
      </c>
      <c r="E461" s="340">
        <v>121822.66</v>
      </c>
      <c r="F461" s="340">
        <v>730934.3</v>
      </c>
    </row>
    <row r="462" spans="1:6" x14ac:dyDescent="0.25">
      <c r="A462" s="339">
        <v>536006</v>
      </c>
      <c r="B462" s="334" t="s">
        <v>38</v>
      </c>
      <c r="C462" s="340">
        <v>43383676.299999997</v>
      </c>
      <c r="D462" s="340">
        <v>58190357.710000001</v>
      </c>
      <c r="E462" s="340">
        <v>14585510.18</v>
      </c>
      <c r="F462" s="340">
        <v>86988523.829999998</v>
      </c>
    </row>
    <row r="463" spans="1:6" x14ac:dyDescent="0.25">
      <c r="A463" s="339">
        <v>536006001</v>
      </c>
      <c r="B463" s="334" t="s">
        <v>39</v>
      </c>
      <c r="C463" s="340">
        <v>28980240.949999999</v>
      </c>
      <c r="D463" s="340">
        <v>38572389.700000003</v>
      </c>
      <c r="E463" s="340">
        <v>9636382.3699999992</v>
      </c>
      <c r="F463" s="340">
        <v>57916248.280000001</v>
      </c>
    </row>
    <row r="464" spans="1:6" x14ac:dyDescent="0.25">
      <c r="A464" s="339">
        <v>536006002</v>
      </c>
      <c r="B464" s="334" t="s">
        <v>40</v>
      </c>
      <c r="C464" s="340">
        <v>14288624.779999999</v>
      </c>
      <c r="D464" s="340">
        <v>19464888.440000001</v>
      </c>
      <c r="E464" s="340">
        <v>4910857.62</v>
      </c>
      <c r="F464" s="340">
        <v>28842655.600000001</v>
      </c>
    </row>
    <row r="465" spans="1:6" ht="30" x14ac:dyDescent="0.25">
      <c r="A465" s="339">
        <v>536006004</v>
      </c>
      <c r="B465" s="334" t="s">
        <v>51</v>
      </c>
      <c r="C465" s="340">
        <v>114810.57</v>
      </c>
      <c r="D465" s="340">
        <v>153079.57</v>
      </c>
      <c r="E465" s="340">
        <v>38270.19</v>
      </c>
      <c r="F465" s="340">
        <v>229619.95</v>
      </c>
    </row>
    <row r="466" spans="1:6" x14ac:dyDescent="0.25">
      <c r="A466" s="339">
        <v>536007</v>
      </c>
      <c r="B466" s="334" t="s">
        <v>41</v>
      </c>
      <c r="C466" s="340">
        <v>225938818.84999999</v>
      </c>
      <c r="D466" s="340">
        <v>337298851.37</v>
      </c>
      <c r="E466" s="340">
        <v>82247326.680000007</v>
      </c>
      <c r="F466" s="340">
        <v>480990343.54000002</v>
      </c>
    </row>
    <row r="467" spans="1:6" x14ac:dyDescent="0.25">
      <c r="A467" s="339">
        <v>536007001</v>
      </c>
      <c r="B467" s="334" t="s">
        <v>42</v>
      </c>
      <c r="C467" s="340">
        <v>91767934.849999994</v>
      </c>
      <c r="D467" s="340">
        <v>141504772.16999999</v>
      </c>
      <c r="E467" s="340">
        <v>33235845.899999999</v>
      </c>
      <c r="F467" s="340">
        <v>200036861.12</v>
      </c>
    </row>
    <row r="468" spans="1:6" x14ac:dyDescent="0.25">
      <c r="A468" s="339">
        <v>536007002</v>
      </c>
      <c r="B468" s="334" t="s">
        <v>43</v>
      </c>
      <c r="C468" s="340">
        <v>132262253.25</v>
      </c>
      <c r="D468" s="340">
        <v>193294876.28</v>
      </c>
      <c r="E468" s="340">
        <v>48386682.140000001</v>
      </c>
      <c r="F468" s="340">
        <v>277170447.38999999</v>
      </c>
    </row>
    <row r="469" spans="1:6" x14ac:dyDescent="0.25">
      <c r="A469" s="339">
        <v>536007003</v>
      </c>
      <c r="B469" s="334" t="s">
        <v>44</v>
      </c>
      <c r="C469" s="340">
        <v>1908630.75</v>
      </c>
      <c r="D469" s="340">
        <v>2499202.92</v>
      </c>
      <c r="E469" s="340">
        <v>624798.64</v>
      </c>
      <c r="F469" s="340">
        <v>3783035.03</v>
      </c>
    </row>
    <row r="470" spans="1:6" x14ac:dyDescent="0.25">
      <c r="A470" s="339">
        <v>536008</v>
      </c>
      <c r="B470" s="334" t="s">
        <v>46</v>
      </c>
      <c r="C470" s="340">
        <v>11748438.6</v>
      </c>
      <c r="D470" s="340">
        <v>15664585.6</v>
      </c>
      <c r="E470" s="340">
        <v>3916146.2</v>
      </c>
      <c r="F470" s="340">
        <v>23496878</v>
      </c>
    </row>
    <row r="471" spans="1:6" x14ac:dyDescent="0.25">
      <c r="A471" s="339">
        <v>536008002</v>
      </c>
      <c r="B471" s="334" t="s">
        <v>47</v>
      </c>
      <c r="C471" s="340">
        <v>10258181.43</v>
      </c>
      <c r="D471" s="340">
        <v>13677576.43</v>
      </c>
      <c r="E471" s="340">
        <v>3419393.81</v>
      </c>
      <c r="F471" s="340">
        <v>20516364.050000001</v>
      </c>
    </row>
    <row r="472" spans="1:6" x14ac:dyDescent="0.25">
      <c r="A472" s="339">
        <v>536008006</v>
      </c>
      <c r="B472" s="334" t="s">
        <v>64</v>
      </c>
      <c r="C472" s="340">
        <v>1490257.17</v>
      </c>
      <c r="D472" s="340">
        <v>1987009.17</v>
      </c>
      <c r="E472" s="340">
        <v>496752.39</v>
      </c>
      <c r="F472" s="340">
        <v>2980513.95</v>
      </c>
    </row>
    <row r="473" spans="1:6" x14ac:dyDescent="0.25">
      <c r="A473" s="339">
        <v>536009</v>
      </c>
      <c r="B473" s="334" t="s">
        <v>52</v>
      </c>
      <c r="C473" s="340">
        <v>194194.8</v>
      </c>
      <c r="D473" s="340">
        <v>258925.8</v>
      </c>
      <c r="E473" s="340">
        <v>64731.6</v>
      </c>
      <c r="F473" s="340">
        <v>388389</v>
      </c>
    </row>
    <row r="474" spans="1:6" x14ac:dyDescent="0.25">
      <c r="A474" s="339">
        <v>536009002</v>
      </c>
      <c r="B474" s="334" t="s">
        <v>53</v>
      </c>
      <c r="C474" s="340">
        <v>194194.8</v>
      </c>
      <c r="D474" s="340">
        <v>258925.8</v>
      </c>
      <c r="E474" s="340">
        <v>64731.6</v>
      </c>
      <c r="F474" s="340">
        <v>388389</v>
      </c>
    </row>
    <row r="475" spans="1:6" x14ac:dyDescent="0.25">
      <c r="A475" s="339">
        <v>536013</v>
      </c>
      <c r="B475" s="334" t="s">
        <v>73</v>
      </c>
      <c r="C475" s="340">
        <v>23076744.609999999</v>
      </c>
      <c r="D475" s="340">
        <v>822286.13</v>
      </c>
      <c r="E475" s="340">
        <v>24991.67</v>
      </c>
      <c r="F475" s="340">
        <v>23874039.07</v>
      </c>
    </row>
    <row r="476" spans="1:6" x14ac:dyDescent="0.25">
      <c r="A476" s="339">
        <v>536013002</v>
      </c>
      <c r="B476" s="334" t="s">
        <v>36</v>
      </c>
      <c r="C476" s="340">
        <v>7853950.5899999999</v>
      </c>
      <c r="D476" s="340">
        <v>0</v>
      </c>
      <c r="E476" s="340">
        <v>0</v>
      </c>
      <c r="F476" s="340">
        <v>7853950.5899999999</v>
      </c>
    </row>
    <row r="477" spans="1:6" x14ac:dyDescent="0.25">
      <c r="A477" s="339">
        <v>536013003</v>
      </c>
      <c r="B477" s="334" t="s">
        <v>38</v>
      </c>
      <c r="C477" s="340">
        <v>337382.67</v>
      </c>
      <c r="D477" s="340">
        <v>301782.38</v>
      </c>
      <c r="E477" s="340">
        <v>24991.67</v>
      </c>
      <c r="F477" s="340">
        <v>614173.38</v>
      </c>
    </row>
    <row r="478" spans="1:6" x14ac:dyDescent="0.25">
      <c r="A478" s="339">
        <v>536013004</v>
      </c>
      <c r="B478" s="334" t="s">
        <v>41</v>
      </c>
      <c r="C478" s="340">
        <v>14885411.35</v>
      </c>
      <c r="D478" s="340">
        <v>520503.75</v>
      </c>
      <c r="E478" s="340">
        <v>0</v>
      </c>
      <c r="F478" s="340">
        <v>15405915.1</v>
      </c>
    </row>
    <row r="479" spans="1:6" x14ac:dyDescent="0.25">
      <c r="A479" s="339">
        <v>536015</v>
      </c>
      <c r="B479" s="334" t="s">
        <v>80</v>
      </c>
      <c r="C479" s="340">
        <v>58278533.619999997</v>
      </c>
      <c r="D479" s="340">
        <v>78160946.409999996</v>
      </c>
      <c r="E479" s="340">
        <v>19493041.309999999</v>
      </c>
      <c r="F479" s="340">
        <v>116946438.72</v>
      </c>
    </row>
    <row r="480" spans="1:6" x14ac:dyDescent="0.25">
      <c r="A480" s="339">
        <v>536015003</v>
      </c>
      <c r="B480" s="334" t="s">
        <v>70</v>
      </c>
      <c r="C480" s="340">
        <v>68469.66</v>
      </c>
      <c r="D480" s="340">
        <v>136940.49</v>
      </c>
      <c r="E480" s="340">
        <v>34234.83</v>
      </c>
      <c r="F480" s="340">
        <v>171175.32</v>
      </c>
    </row>
    <row r="481" spans="1:6" x14ac:dyDescent="0.25">
      <c r="A481" s="339">
        <v>536015005</v>
      </c>
      <c r="B481" s="334" t="s">
        <v>71</v>
      </c>
      <c r="C481" s="340">
        <v>186459.3</v>
      </c>
      <c r="D481" s="340">
        <v>248612.3</v>
      </c>
      <c r="E481" s="340">
        <v>62153.1</v>
      </c>
      <c r="F481" s="340">
        <v>372918.5</v>
      </c>
    </row>
    <row r="482" spans="1:6" x14ac:dyDescent="0.25">
      <c r="A482" s="339">
        <v>536015006</v>
      </c>
      <c r="B482" s="334" t="s">
        <v>33</v>
      </c>
      <c r="C482" s="340">
        <v>13666225.26</v>
      </c>
      <c r="D482" s="340">
        <v>18143167.510000002</v>
      </c>
      <c r="E482" s="340">
        <v>4535794.17</v>
      </c>
      <c r="F482" s="340">
        <v>27273598.600000001</v>
      </c>
    </row>
    <row r="483" spans="1:6" x14ac:dyDescent="0.25">
      <c r="A483" s="339">
        <v>536015007</v>
      </c>
      <c r="B483" s="334" t="s">
        <v>36</v>
      </c>
      <c r="C483" s="340">
        <v>41876.76</v>
      </c>
      <c r="D483" s="340">
        <v>55835.76</v>
      </c>
      <c r="E483" s="340">
        <v>13958.92</v>
      </c>
      <c r="F483" s="340">
        <v>83753.600000000006</v>
      </c>
    </row>
    <row r="484" spans="1:6" x14ac:dyDescent="0.25">
      <c r="A484" s="339">
        <v>536015008</v>
      </c>
      <c r="B484" s="334" t="s">
        <v>38</v>
      </c>
      <c r="C484" s="340">
        <v>2949097.95</v>
      </c>
      <c r="D484" s="340">
        <v>3904438.05</v>
      </c>
      <c r="E484" s="340">
        <v>950094.71</v>
      </c>
      <c r="F484" s="340">
        <v>5903441.29</v>
      </c>
    </row>
    <row r="485" spans="1:6" x14ac:dyDescent="0.25">
      <c r="A485" s="339">
        <v>536015009</v>
      </c>
      <c r="B485" s="334" t="s">
        <v>41</v>
      </c>
      <c r="C485" s="340">
        <v>32552235.399999999</v>
      </c>
      <c r="D485" s="340">
        <v>43919728.009999998</v>
      </c>
      <c r="E485" s="340">
        <v>10958749.15</v>
      </c>
      <c r="F485" s="340">
        <v>65513214.259999998</v>
      </c>
    </row>
    <row r="486" spans="1:6" x14ac:dyDescent="0.25">
      <c r="A486" s="339">
        <v>536015010</v>
      </c>
      <c r="B486" s="334" t="s">
        <v>46</v>
      </c>
      <c r="C486" s="340">
        <v>8814169.2899999991</v>
      </c>
      <c r="D486" s="340">
        <v>11752224.289999999</v>
      </c>
      <c r="E486" s="340">
        <v>2938056.43</v>
      </c>
      <c r="F486" s="340">
        <v>17628337.149999999</v>
      </c>
    </row>
    <row r="487" spans="1:6" x14ac:dyDescent="0.25">
      <c r="A487" s="339">
        <v>5366</v>
      </c>
      <c r="B487" s="334" t="s">
        <v>222</v>
      </c>
      <c r="C487" s="340">
        <v>1253663007.77</v>
      </c>
      <c r="D487" s="340">
        <v>1253918317.75</v>
      </c>
      <c r="E487" s="340">
        <v>0</v>
      </c>
      <c r="F487" s="340">
        <v>2507581325.52</v>
      </c>
    </row>
    <row r="488" spans="1:6" x14ac:dyDescent="0.25">
      <c r="A488" s="339">
        <v>536605</v>
      </c>
      <c r="B488" s="334" t="s">
        <v>89</v>
      </c>
      <c r="C488" s="340">
        <v>1253663007.77</v>
      </c>
      <c r="D488" s="340">
        <v>1253918317.75</v>
      </c>
      <c r="E488" s="340">
        <v>0</v>
      </c>
      <c r="F488" s="340">
        <v>2507581325.52</v>
      </c>
    </row>
    <row r="489" spans="1:6" x14ac:dyDescent="0.25">
      <c r="A489" s="339">
        <v>536605001</v>
      </c>
      <c r="B489" s="334" t="s">
        <v>89</v>
      </c>
      <c r="C489" s="340">
        <v>1253663007.77</v>
      </c>
      <c r="D489" s="340">
        <v>1253918317.75</v>
      </c>
      <c r="E489" s="340">
        <v>0</v>
      </c>
      <c r="F489" s="340">
        <v>2507581325.52</v>
      </c>
    </row>
    <row r="490" spans="1:6" x14ac:dyDescent="0.25">
      <c r="A490" s="339">
        <v>5368</v>
      </c>
      <c r="B490" s="334" t="s">
        <v>399</v>
      </c>
      <c r="C490" s="340">
        <v>70763717.459999993</v>
      </c>
      <c r="D490" s="340">
        <v>17749380.140000001</v>
      </c>
      <c r="E490" s="340">
        <v>50000000</v>
      </c>
      <c r="F490" s="340">
        <v>38513097.600000001</v>
      </c>
    </row>
    <row r="491" spans="1:6" x14ac:dyDescent="0.25">
      <c r="A491" s="339">
        <v>536803</v>
      </c>
      <c r="B491" s="334" t="s">
        <v>170</v>
      </c>
      <c r="C491" s="340">
        <v>70763717.459999993</v>
      </c>
      <c r="D491" s="340">
        <v>17749380.140000001</v>
      </c>
      <c r="E491" s="340">
        <v>50000000</v>
      </c>
      <c r="F491" s="340">
        <v>38513097.600000001</v>
      </c>
    </row>
    <row r="492" spans="1:6" x14ac:dyDescent="0.25">
      <c r="A492" s="339">
        <v>536803001</v>
      </c>
      <c r="B492" s="334" t="s">
        <v>170</v>
      </c>
      <c r="C492" s="340">
        <v>70763717.459999993</v>
      </c>
      <c r="D492" s="340">
        <v>17749380.140000001</v>
      </c>
      <c r="E492" s="340">
        <v>50000000</v>
      </c>
      <c r="F492" s="340">
        <v>38513097.600000001</v>
      </c>
    </row>
    <row r="493" spans="1:6" x14ac:dyDescent="0.25">
      <c r="A493" s="339">
        <v>57</v>
      </c>
      <c r="B493" s="334" t="s">
        <v>189</v>
      </c>
      <c r="C493" s="340">
        <v>28760104</v>
      </c>
      <c r="D493" s="340">
        <v>37626869</v>
      </c>
      <c r="E493" s="340">
        <v>465372</v>
      </c>
      <c r="F493" s="340">
        <v>65921601</v>
      </c>
    </row>
    <row r="494" spans="1:6" x14ac:dyDescent="0.25">
      <c r="A494" s="339">
        <v>5720</v>
      </c>
      <c r="B494" s="334" t="s">
        <v>223</v>
      </c>
      <c r="C494" s="340">
        <v>28760104</v>
      </c>
      <c r="D494" s="340">
        <v>37626869</v>
      </c>
      <c r="E494" s="340">
        <v>465372</v>
      </c>
      <c r="F494" s="340">
        <v>65921601</v>
      </c>
    </row>
    <row r="495" spans="1:6" x14ac:dyDescent="0.25">
      <c r="A495" s="339">
        <v>572080</v>
      </c>
      <c r="B495" s="334" t="s">
        <v>224</v>
      </c>
      <c r="C495" s="340">
        <v>28760104</v>
      </c>
      <c r="D495" s="340">
        <v>37626869</v>
      </c>
      <c r="E495" s="340">
        <v>465372</v>
      </c>
      <c r="F495" s="340">
        <v>65921601</v>
      </c>
    </row>
    <row r="496" spans="1:6" x14ac:dyDescent="0.25">
      <c r="A496" s="339">
        <v>58</v>
      </c>
      <c r="B496" s="334" t="s">
        <v>225</v>
      </c>
      <c r="C496" s="340">
        <v>104804898.23999999</v>
      </c>
      <c r="D496" s="340">
        <v>587219700.98000002</v>
      </c>
      <c r="E496" s="340">
        <v>8937491.75</v>
      </c>
      <c r="F496" s="340">
        <v>683087107.47000003</v>
      </c>
    </row>
    <row r="497" spans="1:6" x14ac:dyDescent="0.25">
      <c r="A497" s="339">
        <v>5890</v>
      </c>
      <c r="B497" s="334" t="s">
        <v>226</v>
      </c>
      <c r="C497" s="340">
        <v>104804898.23999999</v>
      </c>
      <c r="D497" s="340">
        <v>587219700.98000002</v>
      </c>
      <c r="E497" s="340">
        <v>8937491.75</v>
      </c>
      <c r="F497" s="340">
        <v>683087107.47000003</v>
      </c>
    </row>
    <row r="498" spans="1:6" x14ac:dyDescent="0.25">
      <c r="A498" s="339">
        <v>589017</v>
      </c>
      <c r="B498" s="334" t="s">
        <v>398</v>
      </c>
      <c r="C498" s="340">
        <v>104801059.44</v>
      </c>
      <c r="D498" s="340">
        <v>68226403.980000004</v>
      </c>
      <c r="E498" s="340">
        <v>8937491.75</v>
      </c>
      <c r="F498" s="340">
        <v>164089971.66999999</v>
      </c>
    </row>
    <row r="499" spans="1:6" x14ac:dyDescent="0.25">
      <c r="A499" s="339">
        <v>589017001</v>
      </c>
      <c r="B499" s="334" t="s">
        <v>398</v>
      </c>
      <c r="C499" s="340">
        <v>104801059.44</v>
      </c>
      <c r="D499" s="340">
        <v>68226403.980000004</v>
      </c>
      <c r="E499" s="340">
        <v>8937491.75</v>
      </c>
      <c r="F499" s="340">
        <v>164089971.66999999</v>
      </c>
    </row>
    <row r="500" spans="1:6" x14ac:dyDescent="0.25">
      <c r="A500" s="339">
        <v>589023</v>
      </c>
      <c r="B500" s="334" t="s">
        <v>394</v>
      </c>
      <c r="C500" s="340">
        <v>0</v>
      </c>
      <c r="D500" s="340">
        <v>518990000</v>
      </c>
      <c r="E500" s="340">
        <v>0</v>
      </c>
      <c r="F500" s="340">
        <v>518990000</v>
      </c>
    </row>
    <row r="501" spans="1:6" x14ac:dyDescent="0.25">
      <c r="A501" s="339">
        <v>589023001</v>
      </c>
      <c r="B501" s="334" t="s">
        <v>394</v>
      </c>
      <c r="C501" s="340">
        <v>0</v>
      </c>
      <c r="D501" s="340">
        <v>518990000</v>
      </c>
      <c r="E501" s="340">
        <v>0</v>
      </c>
      <c r="F501" s="340">
        <v>518990000</v>
      </c>
    </row>
    <row r="502" spans="1:6" x14ac:dyDescent="0.25">
      <c r="A502" s="339">
        <v>589090</v>
      </c>
      <c r="B502" s="334" t="s">
        <v>227</v>
      </c>
      <c r="C502" s="340">
        <v>3838.8</v>
      </c>
      <c r="D502" s="340">
        <v>3297</v>
      </c>
      <c r="E502" s="340">
        <v>0</v>
      </c>
      <c r="F502" s="340">
        <v>7135.8</v>
      </c>
    </row>
    <row r="503" spans="1:6" x14ac:dyDescent="0.25">
      <c r="A503" s="339">
        <v>589090002</v>
      </c>
      <c r="B503" s="334" t="s">
        <v>199</v>
      </c>
      <c r="C503" s="340">
        <v>3838.8</v>
      </c>
      <c r="D503" s="340">
        <v>3297</v>
      </c>
      <c r="E503" s="340">
        <v>0</v>
      </c>
      <c r="F503" s="340">
        <v>7135.8</v>
      </c>
    </row>
    <row r="504" spans="1:6" x14ac:dyDescent="0.25">
      <c r="A504" s="465">
        <v>8</v>
      </c>
      <c r="B504" s="334" t="s">
        <v>228</v>
      </c>
      <c r="C504" s="340">
        <v>0</v>
      </c>
      <c r="D504" s="340">
        <v>866844216.54999995</v>
      </c>
      <c r="E504" s="340">
        <v>866844216.54999995</v>
      </c>
      <c r="F504" s="340">
        <v>0</v>
      </c>
    </row>
    <row r="505" spans="1:6" x14ac:dyDescent="0.25">
      <c r="A505" s="339">
        <v>83</v>
      </c>
      <c r="B505" s="334" t="s">
        <v>230</v>
      </c>
      <c r="C505" s="340">
        <v>15144638224.27</v>
      </c>
      <c r="D505" s="340">
        <v>561753163</v>
      </c>
      <c r="E505" s="340">
        <v>305091053.55000001</v>
      </c>
      <c r="F505" s="340">
        <v>15401300333.719999</v>
      </c>
    </row>
    <row r="506" spans="1:6" x14ac:dyDescent="0.25">
      <c r="A506" s="339">
        <v>8315</v>
      </c>
      <c r="B506" s="334" t="s">
        <v>231</v>
      </c>
      <c r="C506" s="340">
        <v>9795324499.4300003</v>
      </c>
      <c r="D506" s="340">
        <v>0</v>
      </c>
      <c r="E506" s="340">
        <v>0</v>
      </c>
      <c r="F506" s="340">
        <v>9795324499.4300003</v>
      </c>
    </row>
    <row r="507" spans="1:6" x14ac:dyDescent="0.25">
      <c r="A507" s="339">
        <v>831510</v>
      </c>
      <c r="B507" s="334" t="s">
        <v>183</v>
      </c>
      <c r="C507" s="340">
        <v>9795324499.4300003</v>
      </c>
      <c r="D507" s="340">
        <v>0</v>
      </c>
      <c r="E507" s="340">
        <v>0</v>
      </c>
      <c r="F507" s="340">
        <v>9795324499.4300003</v>
      </c>
    </row>
    <row r="508" spans="1:6" x14ac:dyDescent="0.25">
      <c r="A508" s="339">
        <v>831510001</v>
      </c>
      <c r="B508" s="334" t="s">
        <v>183</v>
      </c>
      <c r="C508" s="340">
        <v>9795324499.4300003</v>
      </c>
      <c r="D508" s="340">
        <v>0</v>
      </c>
      <c r="E508" s="340">
        <v>0</v>
      </c>
      <c r="F508" s="340">
        <v>9795324499.4300003</v>
      </c>
    </row>
    <row r="509" spans="1:6" x14ac:dyDescent="0.25">
      <c r="A509" s="339">
        <v>8347</v>
      </c>
      <c r="B509" s="334" t="s">
        <v>232</v>
      </c>
      <c r="C509" s="340">
        <v>170701388.38999999</v>
      </c>
      <c r="D509" s="340">
        <v>0</v>
      </c>
      <c r="E509" s="340">
        <v>0</v>
      </c>
      <c r="F509" s="340">
        <v>170701388.38999999</v>
      </c>
    </row>
    <row r="510" spans="1:6" x14ac:dyDescent="0.25">
      <c r="A510" s="339">
        <v>834704</v>
      </c>
      <c r="B510" s="334" t="s">
        <v>183</v>
      </c>
      <c r="C510" s="340">
        <v>170701388.38999999</v>
      </c>
      <c r="D510" s="340">
        <v>0</v>
      </c>
      <c r="E510" s="340">
        <v>0</v>
      </c>
      <c r="F510" s="340">
        <v>170701388.38999999</v>
      </c>
    </row>
    <row r="511" spans="1:6" x14ac:dyDescent="0.25">
      <c r="A511" s="339">
        <v>834704001</v>
      </c>
      <c r="B511" s="334" t="s">
        <v>183</v>
      </c>
      <c r="C511" s="340">
        <v>170701388.38999999</v>
      </c>
      <c r="D511" s="340">
        <v>0</v>
      </c>
      <c r="E511" s="340">
        <v>0</v>
      </c>
      <c r="F511" s="340">
        <v>170701388.38999999</v>
      </c>
    </row>
    <row r="512" spans="1:6" x14ac:dyDescent="0.25">
      <c r="A512" s="339">
        <v>8361</v>
      </c>
      <c r="B512" s="334" t="s">
        <v>233</v>
      </c>
      <c r="C512" s="340">
        <v>4045371254.1599998</v>
      </c>
      <c r="D512" s="340">
        <v>0</v>
      </c>
      <c r="E512" s="340">
        <v>0</v>
      </c>
      <c r="F512" s="340">
        <v>4045371254.1599998</v>
      </c>
    </row>
    <row r="513" spans="1:6" x14ac:dyDescent="0.25">
      <c r="A513" s="339">
        <v>836101</v>
      </c>
      <c r="B513" s="334" t="s">
        <v>234</v>
      </c>
      <c r="C513" s="340">
        <v>4045371254.1599998</v>
      </c>
      <c r="D513" s="340">
        <v>0</v>
      </c>
      <c r="E513" s="340">
        <v>0</v>
      </c>
      <c r="F513" s="340">
        <v>4045371254.1599998</v>
      </c>
    </row>
    <row r="514" spans="1:6" x14ac:dyDescent="0.25">
      <c r="A514" s="339">
        <v>836101001</v>
      </c>
      <c r="B514" s="334" t="s">
        <v>234</v>
      </c>
      <c r="C514" s="340">
        <v>4045371254.1599998</v>
      </c>
      <c r="D514" s="340">
        <v>0</v>
      </c>
      <c r="E514" s="340">
        <v>0</v>
      </c>
      <c r="F514" s="340">
        <v>4045371254.1599998</v>
      </c>
    </row>
    <row r="515" spans="1:6" x14ac:dyDescent="0.25">
      <c r="A515" s="339">
        <v>8374</v>
      </c>
      <c r="B515" s="334" t="s">
        <v>445</v>
      </c>
      <c r="C515" s="340">
        <v>1039499521.29</v>
      </c>
      <c r="D515" s="340">
        <v>561753163</v>
      </c>
      <c r="E515" s="340">
        <v>305091053.55000001</v>
      </c>
      <c r="F515" s="340">
        <v>1296161630.74</v>
      </c>
    </row>
    <row r="516" spans="1:6" x14ac:dyDescent="0.25">
      <c r="A516" s="339">
        <v>837490</v>
      </c>
      <c r="B516" s="334" t="s">
        <v>444</v>
      </c>
      <c r="C516" s="340">
        <v>1039499521.29</v>
      </c>
      <c r="D516" s="340">
        <v>561753163</v>
      </c>
      <c r="E516" s="340">
        <v>305091053.55000001</v>
      </c>
      <c r="F516" s="340">
        <v>1296161630.74</v>
      </c>
    </row>
    <row r="517" spans="1:6" x14ac:dyDescent="0.25">
      <c r="A517" s="339">
        <v>837490001</v>
      </c>
      <c r="B517" s="334" t="s">
        <v>444</v>
      </c>
      <c r="C517" s="340">
        <v>1039499521.29</v>
      </c>
      <c r="D517" s="340">
        <v>561753163</v>
      </c>
      <c r="E517" s="340">
        <v>305091053.55000001</v>
      </c>
      <c r="F517" s="340">
        <v>1296161630.74</v>
      </c>
    </row>
    <row r="518" spans="1:6" x14ac:dyDescent="0.25">
      <c r="A518" s="339">
        <v>8390</v>
      </c>
      <c r="B518" s="334" t="s">
        <v>387</v>
      </c>
      <c r="C518" s="340">
        <v>93741561</v>
      </c>
      <c r="D518" s="340">
        <v>0</v>
      </c>
      <c r="E518" s="340">
        <v>0</v>
      </c>
      <c r="F518" s="340">
        <v>93741561</v>
      </c>
    </row>
    <row r="519" spans="1:6" x14ac:dyDescent="0.25">
      <c r="A519" s="339">
        <v>839090</v>
      </c>
      <c r="B519" s="334" t="s">
        <v>388</v>
      </c>
      <c r="C519" s="340">
        <v>93741561</v>
      </c>
      <c r="D519" s="340">
        <v>0</v>
      </c>
      <c r="E519" s="340">
        <v>0</v>
      </c>
      <c r="F519" s="340">
        <v>93741561</v>
      </c>
    </row>
    <row r="520" spans="1:6" x14ac:dyDescent="0.25">
      <c r="A520" s="339">
        <v>839090001</v>
      </c>
      <c r="B520" s="334" t="s">
        <v>388</v>
      </c>
      <c r="C520" s="340">
        <v>93741561</v>
      </c>
      <c r="D520" s="340">
        <v>0</v>
      </c>
      <c r="E520" s="340">
        <v>0</v>
      </c>
      <c r="F520" s="340">
        <v>93741561</v>
      </c>
    </row>
    <row r="521" spans="1:6" x14ac:dyDescent="0.25">
      <c r="A521" s="339">
        <v>89</v>
      </c>
      <c r="B521" s="334" t="s">
        <v>235</v>
      </c>
      <c r="C521" s="340">
        <v>-15144638224.27</v>
      </c>
      <c r="D521" s="340">
        <v>305091053.55000001</v>
      </c>
      <c r="E521" s="340">
        <v>561753163</v>
      </c>
      <c r="F521" s="340">
        <v>-15401300333.719999</v>
      </c>
    </row>
    <row r="522" spans="1:6" x14ac:dyDescent="0.25">
      <c r="A522" s="339">
        <v>8915</v>
      </c>
      <c r="B522" s="334" t="s">
        <v>237</v>
      </c>
      <c r="C522" s="340">
        <v>-15144638224.27</v>
      </c>
      <c r="D522" s="340">
        <v>305091053.55000001</v>
      </c>
      <c r="E522" s="340">
        <v>561753163</v>
      </c>
      <c r="F522" s="340">
        <v>-15401300333.719999</v>
      </c>
    </row>
    <row r="523" spans="1:6" x14ac:dyDescent="0.25">
      <c r="A523" s="339">
        <v>891506</v>
      </c>
      <c r="B523" s="334" t="s">
        <v>238</v>
      </c>
      <c r="C523" s="340">
        <v>-9795324499.4300003</v>
      </c>
      <c r="D523" s="340">
        <v>0</v>
      </c>
      <c r="E523" s="340">
        <v>0</v>
      </c>
      <c r="F523" s="340">
        <v>-9795324499.4300003</v>
      </c>
    </row>
    <row r="524" spans="1:6" x14ac:dyDescent="0.25">
      <c r="A524" s="339">
        <v>891506001</v>
      </c>
      <c r="B524" s="334" t="s">
        <v>238</v>
      </c>
      <c r="C524" s="340">
        <v>-9795324499.4300003</v>
      </c>
      <c r="D524" s="340">
        <v>0</v>
      </c>
      <c r="E524" s="340">
        <v>0</v>
      </c>
      <c r="F524" s="340">
        <v>-9795324499.4300003</v>
      </c>
    </row>
    <row r="525" spans="1:6" x14ac:dyDescent="0.25">
      <c r="A525" s="339">
        <v>891518</v>
      </c>
      <c r="B525" s="334" t="s">
        <v>239</v>
      </c>
      <c r="C525" s="340">
        <v>-170701388.38999999</v>
      </c>
      <c r="D525" s="340">
        <v>0</v>
      </c>
      <c r="E525" s="340">
        <v>0</v>
      </c>
      <c r="F525" s="340">
        <v>-170701388.38999999</v>
      </c>
    </row>
    <row r="526" spans="1:6" x14ac:dyDescent="0.25">
      <c r="A526" s="339">
        <v>891518001</v>
      </c>
      <c r="B526" s="334" t="s">
        <v>239</v>
      </c>
      <c r="C526" s="340">
        <v>-170701388.38999999</v>
      </c>
      <c r="D526" s="340">
        <v>0</v>
      </c>
      <c r="E526" s="340">
        <v>0</v>
      </c>
      <c r="F526" s="340">
        <v>-170701388.38999999</v>
      </c>
    </row>
    <row r="527" spans="1:6" x14ac:dyDescent="0.25">
      <c r="A527" s="339">
        <v>891521</v>
      </c>
      <c r="B527" s="334" t="s">
        <v>240</v>
      </c>
      <c r="C527" s="340">
        <v>-4045371254.1599998</v>
      </c>
      <c r="D527" s="340">
        <v>0</v>
      </c>
      <c r="E527" s="340">
        <v>0</v>
      </c>
      <c r="F527" s="340">
        <v>-4045371254.1599998</v>
      </c>
    </row>
    <row r="528" spans="1:6" x14ac:dyDescent="0.25">
      <c r="A528" s="339">
        <v>891521001</v>
      </c>
      <c r="B528" s="334" t="s">
        <v>240</v>
      </c>
      <c r="C528" s="340">
        <v>-4045371254.1599998</v>
      </c>
      <c r="D528" s="340">
        <v>0</v>
      </c>
      <c r="E528" s="340">
        <v>0</v>
      </c>
      <c r="F528" s="340">
        <v>-4045371254.1599998</v>
      </c>
    </row>
    <row r="529" spans="1:6" x14ac:dyDescent="0.25">
      <c r="A529" s="339">
        <v>891574</v>
      </c>
      <c r="B529" s="334" t="s">
        <v>443</v>
      </c>
      <c r="C529" s="340">
        <v>-1039499521.29</v>
      </c>
      <c r="D529" s="340">
        <v>305091053.55000001</v>
      </c>
      <c r="E529" s="340">
        <v>561753163</v>
      </c>
      <c r="F529" s="340">
        <v>-1296161630.74</v>
      </c>
    </row>
    <row r="530" spans="1:6" x14ac:dyDescent="0.25">
      <c r="A530" s="339">
        <v>891574001</v>
      </c>
      <c r="B530" s="334" t="s">
        <v>443</v>
      </c>
      <c r="C530" s="340">
        <v>-1039499521.29</v>
      </c>
      <c r="D530" s="340">
        <v>305091053.55000001</v>
      </c>
      <c r="E530" s="340">
        <v>561753163</v>
      </c>
      <c r="F530" s="340">
        <v>-1296161630.74</v>
      </c>
    </row>
    <row r="531" spans="1:6" x14ac:dyDescent="0.25">
      <c r="A531" s="339">
        <v>891590</v>
      </c>
      <c r="B531" s="334" t="s">
        <v>389</v>
      </c>
      <c r="C531" s="340">
        <v>-93741561</v>
      </c>
      <c r="D531" s="340">
        <v>0</v>
      </c>
      <c r="E531" s="340">
        <v>0</v>
      </c>
      <c r="F531" s="340">
        <v>-93741561</v>
      </c>
    </row>
    <row r="532" spans="1:6" x14ac:dyDescent="0.25">
      <c r="A532" s="339">
        <v>891590090</v>
      </c>
      <c r="B532" s="334" t="s">
        <v>388</v>
      </c>
      <c r="C532" s="340">
        <v>-93741561</v>
      </c>
      <c r="D532" s="340">
        <v>0</v>
      </c>
      <c r="E532" s="340">
        <v>0</v>
      </c>
      <c r="F532" s="340">
        <v>-93741561</v>
      </c>
    </row>
    <row r="533" spans="1:6" x14ac:dyDescent="0.25">
      <c r="A533" s="465">
        <v>9</v>
      </c>
      <c r="B533" s="334" t="s">
        <v>241</v>
      </c>
      <c r="C533" s="340">
        <v>0</v>
      </c>
      <c r="D533" s="340">
        <v>179744615408.70001</v>
      </c>
      <c r="E533" s="340">
        <v>179744615408.70001</v>
      </c>
      <c r="F533" s="340">
        <v>0</v>
      </c>
    </row>
    <row r="534" spans="1:6" x14ac:dyDescent="0.25">
      <c r="A534" s="339">
        <v>91</v>
      </c>
      <c r="B534" s="334" t="s">
        <v>242</v>
      </c>
      <c r="C534" s="340">
        <v>12871418803875.5</v>
      </c>
      <c r="D534" s="340">
        <v>27924017329</v>
      </c>
      <c r="E534" s="340">
        <v>151820598079.70001</v>
      </c>
      <c r="F534" s="340">
        <v>12995315384626.199</v>
      </c>
    </row>
    <row r="535" spans="1:6" ht="30" x14ac:dyDescent="0.25">
      <c r="A535" s="339">
        <v>9120</v>
      </c>
      <c r="B535" s="334" t="s">
        <v>229</v>
      </c>
      <c r="C535" s="340">
        <v>12871418803875.5</v>
      </c>
      <c r="D535" s="340">
        <v>27924017329</v>
      </c>
      <c r="E535" s="340">
        <v>151820598079.70001</v>
      </c>
      <c r="F535" s="340">
        <v>12995315384626.199</v>
      </c>
    </row>
    <row r="536" spans="1:6" x14ac:dyDescent="0.25">
      <c r="A536" s="339">
        <v>912004</v>
      </c>
      <c r="B536" s="334" t="s">
        <v>243</v>
      </c>
      <c r="C536" s="340">
        <v>12871418803875.5</v>
      </c>
      <c r="D536" s="340">
        <v>27924017329</v>
      </c>
      <c r="E536" s="340">
        <v>151820598079.70001</v>
      </c>
      <c r="F536" s="340">
        <v>12995315384626.199</v>
      </c>
    </row>
    <row r="537" spans="1:6" x14ac:dyDescent="0.25">
      <c r="A537" s="339">
        <v>912004001</v>
      </c>
      <c r="B537" s="334" t="s">
        <v>243</v>
      </c>
      <c r="C537" s="340">
        <v>12871418803875.5</v>
      </c>
      <c r="D537" s="340">
        <v>27924017329</v>
      </c>
      <c r="E537" s="340">
        <v>151820598079.70001</v>
      </c>
      <c r="F537" s="340">
        <v>12995315384626.199</v>
      </c>
    </row>
    <row r="538" spans="1:6" x14ac:dyDescent="0.25">
      <c r="A538" s="339">
        <v>93</v>
      </c>
      <c r="B538" s="334" t="s">
        <v>244</v>
      </c>
      <c r="C538" s="340">
        <v>567344987.55999994</v>
      </c>
      <c r="D538" s="340">
        <v>0</v>
      </c>
      <c r="E538" s="340">
        <v>0</v>
      </c>
      <c r="F538" s="340">
        <v>567344987.55999994</v>
      </c>
    </row>
    <row r="539" spans="1:6" ht="30" x14ac:dyDescent="0.25">
      <c r="A539" s="339">
        <v>9308</v>
      </c>
      <c r="B539" s="334" t="s">
        <v>245</v>
      </c>
      <c r="C539" s="340">
        <v>28560000</v>
      </c>
      <c r="D539" s="340">
        <v>0</v>
      </c>
      <c r="E539" s="340">
        <v>0</v>
      </c>
      <c r="F539" s="340">
        <v>28560000</v>
      </c>
    </row>
    <row r="540" spans="1:6" x14ac:dyDescent="0.25">
      <c r="A540" s="339">
        <v>930806</v>
      </c>
      <c r="B540" s="334" t="s">
        <v>246</v>
      </c>
      <c r="C540" s="340">
        <v>28560000</v>
      </c>
      <c r="D540" s="340">
        <v>0</v>
      </c>
      <c r="E540" s="340">
        <v>0</v>
      </c>
      <c r="F540" s="340">
        <v>28560000</v>
      </c>
    </row>
    <row r="541" spans="1:6" x14ac:dyDescent="0.25">
      <c r="A541" s="339">
        <v>930806001</v>
      </c>
      <c r="B541" s="334" t="s">
        <v>246</v>
      </c>
      <c r="C541" s="340">
        <v>28560000</v>
      </c>
      <c r="D541" s="340">
        <v>0</v>
      </c>
      <c r="E541" s="340">
        <v>0</v>
      </c>
      <c r="F541" s="340">
        <v>28560000</v>
      </c>
    </row>
    <row r="542" spans="1:6" x14ac:dyDescent="0.25">
      <c r="A542" s="339">
        <v>9390</v>
      </c>
      <c r="B542" s="334" t="s">
        <v>247</v>
      </c>
      <c r="C542" s="340">
        <v>538784987.55999994</v>
      </c>
      <c r="D542" s="340">
        <v>0</v>
      </c>
      <c r="E542" s="340">
        <v>0</v>
      </c>
      <c r="F542" s="340">
        <v>538784987.55999994</v>
      </c>
    </row>
    <row r="543" spans="1:6" x14ac:dyDescent="0.25">
      <c r="A543" s="339">
        <v>939090</v>
      </c>
      <c r="B543" s="334" t="s">
        <v>248</v>
      </c>
      <c r="C543" s="340">
        <v>538784987.55999994</v>
      </c>
      <c r="D543" s="340">
        <v>0</v>
      </c>
      <c r="E543" s="340">
        <v>0</v>
      </c>
      <c r="F543" s="340">
        <v>538784987.55999994</v>
      </c>
    </row>
    <row r="544" spans="1:6" x14ac:dyDescent="0.25">
      <c r="A544" s="339">
        <v>939090001</v>
      </c>
      <c r="B544" s="334" t="s">
        <v>248</v>
      </c>
      <c r="C544" s="340">
        <v>538784987.55999994</v>
      </c>
      <c r="D544" s="340">
        <v>0</v>
      </c>
      <c r="E544" s="340">
        <v>0</v>
      </c>
      <c r="F544" s="340">
        <v>538784987.55999994</v>
      </c>
    </row>
    <row r="545" spans="1:6" x14ac:dyDescent="0.25">
      <c r="A545" s="339">
        <v>99</v>
      </c>
      <c r="B545" s="334" t="s">
        <v>249</v>
      </c>
      <c r="C545" s="340">
        <v>-12871986148863.1</v>
      </c>
      <c r="D545" s="340">
        <v>151820598079.70001</v>
      </c>
      <c r="E545" s="340">
        <v>27924017329</v>
      </c>
      <c r="F545" s="340">
        <v>-12995882729613.801</v>
      </c>
    </row>
    <row r="546" spans="1:6" x14ac:dyDescent="0.25">
      <c r="A546" s="339">
        <v>9905</v>
      </c>
      <c r="B546" s="334" t="s">
        <v>250</v>
      </c>
      <c r="C546" s="340">
        <v>-12871418803875.5</v>
      </c>
      <c r="D546" s="340">
        <v>151820598079.70001</v>
      </c>
      <c r="E546" s="340">
        <v>27924017329</v>
      </c>
      <c r="F546" s="340">
        <v>-12995315384626.199</v>
      </c>
    </row>
    <row r="547" spans="1:6" ht="30" x14ac:dyDescent="0.25">
      <c r="A547" s="339">
        <v>990505</v>
      </c>
      <c r="B547" s="334" t="s">
        <v>236</v>
      </c>
      <c r="C547" s="340">
        <v>-12871418803875.5</v>
      </c>
      <c r="D547" s="340">
        <v>151820598079.70001</v>
      </c>
      <c r="E547" s="340">
        <v>27924017329</v>
      </c>
      <c r="F547" s="340">
        <v>-12995315384626.199</v>
      </c>
    </row>
    <row r="548" spans="1:6" ht="30" x14ac:dyDescent="0.25">
      <c r="A548" s="339">
        <v>990505001</v>
      </c>
      <c r="B548" s="334" t="s">
        <v>236</v>
      </c>
      <c r="C548" s="340">
        <v>-12871418803875.5</v>
      </c>
      <c r="D548" s="340">
        <v>151820598079.70001</v>
      </c>
      <c r="E548" s="340">
        <v>27924017329</v>
      </c>
      <c r="F548" s="340">
        <v>-12995315384626.199</v>
      </c>
    </row>
    <row r="549" spans="1:6" x14ac:dyDescent="0.25">
      <c r="A549" s="339">
        <v>9915</v>
      </c>
      <c r="B549" s="334" t="s">
        <v>251</v>
      </c>
      <c r="C549" s="340">
        <v>-567344987.55999994</v>
      </c>
      <c r="D549" s="340">
        <v>0</v>
      </c>
      <c r="E549" s="340">
        <v>0</v>
      </c>
      <c r="F549" s="340">
        <v>-567344987.55999994</v>
      </c>
    </row>
    <row r="550" spans="1:6" x14ac:dyDescent="0.25">
      <c r="A550" s="339">
        <v>991510</v>
      </c>
      <c r="B550" s="334" t="s">
        <v>252</v>
      </c>
      <c r="C550" s="340">
        <v>-28560000</v>
      </c>
      <c r="D550" s="340">
        <v>0</v>
      </c>
      <c r="E550" s="340">
        <v>0</v>
      </c>
      <c r="F550" s="340">
        <v>-28560000</v>
      </c>
    </row>
    <row r="551" spans="1:6" x14ac:dyDescent="0.25">
      <c r="A551" s="339">
        <v>991510001</v>
      </c>
      <c r="B551" s="334" t="s">
        <v>252</v>
      </c>
      <c r="C551" s="340">
        <v>-28560000</v>
      </c>
      <c r="D551" s="340">
        <v>0</v>
      </c>
      <c r="E551" s="340">
        <v>0</v>
      </c>
      <c r="F551" s="340">
        <v>-28560000</v>
      </c>
    </row>
    <row r="552" spans="1:6" x14ac:dyDescent="0.25">
      <c r="A552" s="339">
        <v>991590</v>
      </c>
      <c r="B552" s="334" t="s">
        <v>253</v>
      </c>
      <c r="C552" s="340">
        <v>-538784987.55999994</v>
      </c>
      <c r="D552" s="340">
        <v>0</v>
      </c>
      <c r="E552" s="340">
        <v>0</v>
      </c>
      <c r="F552" s="340">
        <v>-538784987.55999994</v>
      </c>
    </row>
    <row r="553" spans="1:6" x14ac:dyDescent="0.25">
      <c r="A553" s="339">
        <v>991590090</v>
      </c>
      <c r="B553" s="334" t="s">
        <v>248</v>
      </c>
      <c r="C553" s="340">
        <v>-538784987.55999994</v>
      </c>
      <c r="D553" s="340">
        <v>0</v>
      </c>
      <c r="E553" s="340">
        <v>0</v>
      </c>
      <c r="F553" s="340">
        <v>-538784987.55999994</v>
      </c>
    </row>
    <row r="554" spans="1:6" x14ac:dyDescent="0.25">
      <c r="A554" s="334"/>
      <c r="B554" s="334" t="s">
        <v>254</v>
      </c>
      <c r="C554" s="340">
        <v>602497357738.18005</v>
      </c>
      <c r="D554" s="340">
        <v>507118787797.96997</v>
      </c>
      <c r="E554" s="340">
        <v>507118787797.96997</v>
      </c>
      <c r="F554" s="340">
        <v>832247621723.31995</v>
      </c>
    </row>
  </sheetData>
  <autoFilter ref="A9:F554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69634" r:id="rId3" name="Control 2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69634" r:id="rId3" name="Control 2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/>
  <dimension ref="A2:G566"/>
  <sheetViews>
    <sheetView showGridLines="0" topLeftCell="A383" workbookViewId="0">
      <selection activeCell="B383" sqref="B1:B1048576"/>
    </sheetView>
  </sheetViews>
  <sheetFormatPr baseColWidth="10" defaultRowHeight="15" x14ac:dyDescent="0.25"/>
  <cols>
    <col min="1" max="1" width="25.28515625" style="332" bestFit="1" customWidth="1"/>
    <col min="2" max="2" width="45.7109375" style="332" customWidth="1"/>
    <col min="3" max="3" width="20.140625" style="336" customWidth="1"/>
    <col min="4" max="4" width="19.42578125" style="336" customWidth="1"/>
    <col min="5" max="5" width="20" style="336" customWidth="1"/>
    <col min="6" max="6" width="20.140625" style="336" bestFit="1" customWidth="1"/>
    <col min="7" max="7" width="21.140625" style="332" customWidth="1"/>
    <col min="8" max="16384" width="11.42578125" style="332"/>
  </cols>
  <sheetData>
    <row r="2" spans="1:7" x14ac:dyDescent="0.25">
      <c r="A2" s="333" t="s">
        <v>0</v>
      </c>
      <c r="B2" s="333" t="s">
        <v>1</v>
      </c>
    </row>
    <row r="3" spans="1:7" x14ac:dyDescent="0.25">
      <c r="A3" s="334" t="s">
        <v>2</v>
      </c>
      <c r="B3" s="334" t="s">
        <v>3</v>
      </c>
    </row>
    <row r="4" spans="1:7" x14ac:dyDescent="0.25">
      <c r="A4" s="334" t="s">
        <v>4</v>
      </c>
      <c r="B4" s="334" t="s">
        <v>255</v>
      </c>
    </row>
    <row r="5" spans="1:7" x14ac:dyDescent="0.25">
      <c r="A5" s="334" t="s">
        <v>5</v>
      </c>
      <c r="B5" s="334" t="s">
        <v>470</v>
      </c>
    </row>
    <row r="6" spans="1:7" x14ac:dyDescent="0.25">
      <c r="A6" s="334" t="s">
        <v>6</v>
      </c>
      <c r="B6" s="461" t="s">
        <v>471</v>
      </c>
    </row>
    <row r="7" spans="1:7" x14ac:dyDescent="0.25">
      <c r="A7" s="334" t="s">
        <v>7</v>
      </c>
      <c r="B7" s="461" t="s">
        <v>472</v>
      </c>
    </row>
    <row r="8" spans="1:7" x14ac:dyDescent="0.25">
      <c r="A8" s="334"/>
      <c r="B8" s="334"/>
    </row>
    <row r="9" spans="1:7" s="464" customFormat="1" x14ac:dyDescent="0.25">
      <c r="A9" s="462" t="s">
        <v>8</v>
      </c>
      <c r="B9" s="462" t="s">
        <v>9</v>
      </c>
      <c r="C9" s="463" t="s">
        <v>10</v>
      </c>
      <c r="D9" s="463" t="s">
        <v>11</v>
      </c>
      <c r="E9" s="463" t="s">
        <v>12</v>
      </c>
      <c r="F9" s="463" t="s">
        <v>13</v>
      </c>
    </row>
    <row r="10" spans="1:7" x14ac:dyDescent="0.25">
      <c r="A10" s="465">
        <v>1</v>
      </c>
      <c r="B10" s="334" t="s">
        <v>14</v>
      </c>
      <c r="C10" s="340">
        <v>244916635512.35001</v>
      </c>
      <c r="D10" s="340">
        <v>28191600175.57</v>
      </c>
      <c r="E10" s="340">
        <v>31446864359.470001</v>
      </c>
      <c r="F10" s="340">
        <v>241661371328.45001</v>
      </c>
      <c r="G10" s="336"/>
    </row>
    <row r="11" spans="1:7" x14ac:dyDescent="0.25">
      <c r="A11" s="339">
        <v>11</v>
      </c>
      <c r="B11" s="334" t="s">
        <v>15</v>
      </c>
      <c r="C11" s="340">
        <v>428364903</v>
      </c>
      <c r="D11" s="340">
        <v>25994002658</v>
      </c>
      <c r="E11" s="340">
        <v>26422367561</v>
      </c>
      <c r="F11" s="340">
        <v>0</v>
      </c>
    </row>
    <row r="12" spans="1:7" x14ac:dyDescent="0.25">
      <c r="A12" s="339">
        <v>1110</v>
      </c>
      <c r="B12" s="334" t="s">
        <v>17</v>
      </c>
      <c r="C12" s="340">
        <v>428364903</v>
      </c>
      <c r="D12" s="340">
        <v>25994002658</v>
      </c>
      <c r="E12" s="340">
        <v>26422367561</v>
      </c>
      <c r="F12" s="340">
        <v>0</v>
      </c>
    </row>
    <row r="13" spans="1:7" x14ac:dyDescent="0.25">
      <c r="A13" s="339">
        <v>111005</v>
      </c>
      <c r="B13" s="334" t="s">
        <v>16</v>
      </c>
      <c r="C13" s="340">
        <v>428364903</v>
      </c>
      <c r="D13" s="340">
        <v>25994002658</v>
      </c>
      <c r="E13" s="340">
        <v>26422367561</v>
      </c>
      <c r="F13" s="340">
        <v>0</v>
      </c>
    </row>
    <row r="14" spans="1:7" x14ac:dyDescent="0.25">
      <c r="A14" s="339">
        <v>111005001</v>
      </c>
      <c r="B14" s="334" t="s">
        <v>16</v>
      </c>
      <c r="C14" s="340">
        <v>428364903</v>
      </c>
      <c r="D14" s="340">
        <v>25994002658</v>
      </c>
      <c r="E14" s="340">
        <v>26422367561</v>
      </c>
      <c r="F14" s="340">
        <v>0</v>
      </c>
    </row>
    <row r="15" spans="1:7" x14ac:dyDescent="0.25">
      <c r="A15" s="339">
        <v>13</v>
      </c>
      <c r="B15" s="334" t="s">
        <v>18</v>
      </c>
      <c r="C15" s="340">
        <v>401108820.57999998</v>
      </c>
      <c r="D15" s="340">
        <v>1498083500</v>
      </c>
      <c r="E15" s="340">
        <v>1541345269</v>
      </c>
      <c r="F15" s="340">
        <v>357847051.57999998</v>
      </c>
    </row>
    <row r="16" spans="1:7" ht="30" x14ac:dyDescent="0.25">
      <c r="A16" s="339">
        <v>1311</v>
      </c>
      <c r="B16" s="334" t="s">
        <v>19</v>
      </c>
      <c r="C16" s="340">
        <v>0</v>
      </c>
      <c r="D16" s="340">
        <v>2792233</v>
      </c>
      <c r="E16" s="340">
        <v>2792233</v>
      </c>
      <c r="F16" s="340">
        <v>0</v>
      </c>
    </row>
    <row r="17" spans="1:6" x14ac:dyDescent="0.25">
      <c r="A17" s="339">
        <v>131101</v>
      </c>
      <c r="B17" s="334" t="s">
        <v>20</v>
      </c>
      <c r="C17" s="340">
        <v>0</v>
      </c>
      <c r="D17" s="340">
        <v>2792233</v>
      </c>
      <c r="E17" s="340">
        <v>2792233</v>
      </c>
      <c r="F17" s="340">
        <v>0</v>
      </c>
    </row>
    <row r="18" spans="1:6" x14ac:dyDescent="0.25">
      <c r="A18" s="339">
        <v>131101001</v>
      </c>
      <c r="B18" s="334" t="s">
        <v>20</v>
      </c>
      <c r="C18" s="340">
        <v>0</v>
      </c>
      <c r="D18" s="340">
        <v>2792233</v>
      </c>
      <c r="E18" s="340">
        <v>2792233</v>
      </c>
      <c r="F18" s="340">
        <v>0</v>
      </c>
    </row>
    <row r="19" spans="1:6" x14ac:dyDescent="0.25">
      <c r="A19" s="339">
        <v>1337</v>
      </c>
      <c r="B19" s="334" t="s">
        <v>21</v>
      </c>
      <c r="C19" s="340">
        <v>0</v>
      </c>
      <c r="D19" s="340">
        <v>152800</v>
      </c>
      <c r="E19" s="340">
        <v>152800</v>
      </c>
      <c r="F19" s="340">
        <v>0</v>
      </c>
    </row>
    <row r="20" spans="1:6" x14ac:dyDescent="0.25">
      <c r="A20" s="339">
        <v>133712</v>
      </c>
      <c r="B20" s="334" t="s">
        <v>22</v>
      </c>
      <c r="C20" s="340">
        <v>0</v>
      </c>
      <c r="D20" s="340">
        <v>152800</v>
      </c>
      <c r="E20" s="340">
        <v>152800</v>
      </c>
      <c r="F20" s="340">
        <v>0</v>
      </c>
    </row>
    <row r="21" spans="1:6" x14ac:dyDescent="0.25">
      <c r="A21" s="339">
        <v>133712001</v>
      </c>
      <c r="B21" s="334" t="s">
        <v>22</v>
      </c>
      <c r="C21" s="340">
        <v>0</v>
      </c>
      <c r="D21" s="340">
        <v>152800</v>
      </c>
      <c r="E21" s="340">
        <v>152800</v>
      </c>
      <c r="F21" s="340">
        <v>0</v>
      </c>
    </row>
    <row r="22" spans="1:6" x14ac:dyDescent="0.25">
      <c r="A22" s="339">
        <v>1384</v>
      </c>
      <c r="B22" s="334" t="s">
        <v>23</v>
      </c>
      <c r="C22" s="340">
        <v>833303526.02999997</v>
      </c>
      <c r="D22" s="340">
        <v>1495138467</v>
      </c>
      <c r="E22" s="340">
        <v>1538400236</v>
      </c>
      <c r="F22" s="340">
        <v>790041757.02999997</v>
      </c>
    </row>
    <row r="23" spans="1:6" x14ac:dyDescent="0.25">
      <c r="A23" s="339">
        <v>138426</v>
      </c>
      <c r="B23" s="334" t="s">
        <v>25</v>
      </c>
      <c r="C23" s="340">
        <v>799022011.78999996</v>
      </c>
      <c r="D23" s="340">
        <v>1301426492</v>
      </c>
      <c r="E23" s="340">
        <v>1386248944</v>
      </c>
      <c r="F23" s="340">
        <v>714199559.78999996</v>
      </c>
    </row>
    <row r="24" spans="1:6" x14ac:dyDescent="0.25">
      <c r="A24" s="339">
        <v>138426001</v>
      </c>
      <c r="B24" s="334" t="s">
        <v>25</v>
      </c>
      <c r="C24" s="340">
        <v>799022011.78999996</v>
      </c>
      <c r="D24" s="340">
        <v>1301426492</v>
      </c>
      <c r="E24" s="340">
        <v>1386248944</v>
      </c>
      <c r="F24" s="340">
        <v>714199559.78999996</v>
      </c>
    </row>
    <row r="25" spans="1:6" x14ac:dyDescent="0.25">
      <c r="A25" s="339">
        <v>138427</v>
      </c>
      <c r="B25" s="334" t="s">
        <v>26</v>
      </c>
      <c r="C25" s="340">
        <v>31280246</v>
      </c>
      <c r="D25" s="340">
        <v>0</v>
      </c>
      <c r="E25" s="340">
        <v>0</v>
      </c>
      <c r="F25" s="340">
        <v>31280246</v>
      </c>
    </row>
    <row r="26" spans="1:6" x14ac:dyDescent="0.25">
      <c r="A26" s="339">
        <v>138427001</v>
      </c>
      <c r="B26" s="334" t="s">
        <v>26</v>
      </c>
      <c r="C26" s="340">
        <v>31280246</v>
      </c>
      <c r="D26" s="340">
        <v>0</v>
      </c>
      <c r="E26" s="340">
        <v>0</v>
      </c>
      <c r="F26" s="340">
        <v>31280246</v>
      </c>
    </row>
    <row r="27" spans="1:6" x14ac:dyDescent="0.25">
      <c r="A27" s="339">
        <v>138439</v>
      </c>
      <c r="B27" s="334" t="s">
        <v>27</v>
      </c>
      <c r="C27" s="340">
        <v>9.24</v>
      </c>
      <c r="D27" s="340">
        <v>188758114</v>
      </c>
      <c r="E27" s="340">
        <v>147197431</v>
      </c>
      <c r="F27" s="340">
        <v>41560692.240000002</v>
      </c>
    </row>
    <row r="28" spans="1:6" x14ac:dyDescent="0.25">
      <c r="A28" s="339">
        <v>138439001</v>
      </c>
      <c r="B28" s="334" t="s">
        <v>27</v>
      </c>
      <c r="C28" s="340">
        <v>9.24</v>
      </c>
      <c r="D28" s="340">
        <v>188758114</v>
      </c>
      <c r="E28" s="340">
        <v>147197431</v>
      </c>
      <c r="F28" s="340">
        <v>41560692.240000002</v>
      </c>
    </row>
    <row r="29" spans="1:6" x14ac:dyDescent="0.25">
      <c r="A29" s="339">
        <v>138455</v>
      </c>
      <c r="B29" s="334" t="s">
        <v>426</v>
      </c>
      <c r="C29" s="340">
        <v>0</v>
      </c>
      <c r="D29" s="340">
        <v>4398276</v>
      </c>
      <c r="E29" s="340">
        <v>4398276</v>
      </c>
      <c r="F29" s="340">
        <v>0</v>
      </c>
    </row>
    <row r="30" spans="1:6" x14ac:dyDescent="0.25">
      <c r="A30" s="339">
        <v>138455001</v>
      </c>
      <c r="B30" s="334" t="s">
        <v>426</v>
      </c>
      <c r="C30" s="340">
        <v>0</v>
      </c>
      <c r="D30" s="340">
        <v>4398276</v>
      </c>
      <c r="E30" s="340">
        <v>4398276</v>
      </c>
      <c r="F30" s="340">
        <v>0</v>
      </c>
    </row>
    <row r="31" spans="1:6" x14ac:dyDescent="0.25">
      <c r="A31" s="339">
        <v>138490</v>
      </c>
      <c r="B31" s="334" t="s">
        <v>28</v>
      </c>
      <c r="C31" s="340">
        <v>3001259</v>
      </c>
      <c r="D31" s="340">
        <v>555585</v>
      </c>
      <c r="E31" s="340">
        <v>555585</v>
      </c>
      <c r="F31" s="340">
        <v>3001259</v>
      </c>
    </row>
    <row r="32" spans="1:6" x14ac:dyDescent="0.25">
      <c r="A32" s="339">
        <v>138490001</v>
      </c>
      <c r="B32" s="334" t="s">
        <v>28</v>
      </c>
      <c r="C32" s="340">
        <v>3001259</v>
      </c>
      <c r="D32" s="340">
        <v>555585</v>
      </c>
      <c r="E32" s="340">
        <v>555585</v>
      </c>
      <c r="F32" s="340">
        <v>3001259</v>
      </c>
    </row>
    <row r="33" spans="1:6" x14ac:dyDescent="0.25">
      <c r="A33" s="339">
        <v>1385</v>
      </c>
      <c r="B33" s="334" t="s">
        <v>383</v>
      </c>
      <c r="C33" s="340">
        <v>15111773</v>
      </c>
      <c r="D33" s="340">
        <v>0</v>
      </c>
      <c r="E33" s="340">
        <v>0</v>
      </c>
      <c r="F33" s="340">
        <v>15111773</v>
      </c>
    </row>
    <row r="34" spans="1:6" x14ac:dyDescent="0.25">
      <c r="A34" s="339">
        <v>138590</v>
      </c>
      <c r="B34" s="334" t="s">
        <v>384</v>
      </c>
      <c r="C34" s="340">
        <v>15111773</v>
      </c>
      <c r="D34" s="340">
        <v>0</v>
      </c>
      <c r="E34" s="340">
        <v>0</v>
      </c>
      <c r="F34" s="340">
        <v>15111773</v>
      </c>
    </row>
    <row r="35" spans="1:6" x14ac:dyDescent="0.25">
      <c r="A35" s="339">
        <v>138590001</v>
      </c>
      <c r="B35" s="334" t="s">
        <v>384</v>
      </c>
      <c r="C35" s="340">
        <v>15111773</v>
      </c>
      <c r="D35" s="340">
        <v>0</v>
      </c>
      <c r="E35" s="340">
        <v>0</v>
      </c>
      <c r="F35" s="340">
        <v>15111773</v>
      </c>
    </row>
    <row r="36" spans="1:6" ht="30" x14ac:dyDescent="0.25">
      <c r="A36" s="339">
        <v>1386</v>
      </c>
      <c r="B36" s="334" t="s">
        <v>385</v>
      </c>
      <c r="C36" s="340">
        <v>-447306478.44999999</v>
      </c>
      <c r="D36" s="340">
        <v>0</v>
      </c>
      <c r="E36" s="340">
        <v>0</v>
      </c>
      <c r="F36" s="340">
        <v>-447306478.44999999</v>
      </c>
    </row>
    <row r="37" spans="1:6" x14ac:dyDescent="0.25">
      <c r="A37" s="339">
        <v>138690</v>
      </c>
      <c r="B37" s="334" t="s">
        <v>28</v>
      </c>
      <c r="C37" s="340">
        <v>-447306478.44999999</v>
      </c>
      <c r="D37" s="340">
        <v>0</v>
      </c>
      <c r="E37" s="340">
        <v>0</v>
      </c>
      <c r="F37" s="340">
        <v>-447306478.44999999</v>
      </c>
    </row>
    <row r="38" spans="1:6" x14ac:dyDescent="0.25">
      <c r="A38" s="339">
        <v>138690001</v>
      </c>
      <c r="B38" s="334" t="s">
        <v>28</v>
      </c>
      <c r="C38" s="340">
        <v>-447306478.44999999</v>
      </c>
      <c r="D38" s="340">
        <v>0</v>
      </c>
      <c r="E38" s="340">
        <v>0</v>
      </c>
      <c r="F38" s="340">
        <v>-447306478.44999999</v>
      </c>
    </row>
    <row r="39" spans="1:6" x14ac:dyDescent="0.25">
      <c r="A39" s="339">
        <v>16</v>
      </c>
      <c r="B39" s="334" t="s">
        <v>29</v>
      </c>
      <c r="C39" s="340">
        <v>213668666922.01999</v>
      </c>
      <c r="D39" s="340">
        <v>601671696.61000001</v>
      </c>
      <c r="E39" s="340">
        <v>1903944785.3099999</v>
      </c>
      <c r="F39" s="340">
        <v>212366393833.32001</v>
      </c>
    </row>
    <row r="40" spans="1:6" x14ac:dyDescent="0.25">
      <c r="A40" s="339">
        <v>1605</v>
      </c>
      <c r="B40" s="334" t="s">
        <v>30</v>
      </c>
      <c r="C40" s="340">
        <v>25990211992</v>
      </c>
      <c r="D40" s="340">
        <v>0</v>
      </c>
      <c r="E40" s="340">
        <v>0</v>
      </c>
      <c r="F40" s="340">
        <v>25990211992</v>
      </c>
    </row>
    <row r="41" spans="1:6" x14ac:dyDescent="0.25">
      <c r="A41" s="339">
        <v>160501</v>
      </c>
      <c r="B41" s="334" t="s">
        <v>31</v>
      </c>
      <c r="C41" s="340">
        <v>25990211992</v>
      </c>
      <c r="D41" s="340">
        <v>0</v>
      </c>
      <c r="E41" s="340">
        <v>0</v>
      </c>
      <c r="F41" s="340">
        <v>25990211992</v>
      </c>
    </row>
    <row r="42" spans="1:6" x14ac:dyDescent="0.25">
      <c r="A42" s="339">
        <v>160501001</v>
      </c>
      <c r="B42" s="334" t="s">
        <v>31</v>
      </c>
      <c r="C42" s="340">
        <v>25990211992</v>
      </c>
      <c r="D42" s="340">
        <v>0</v>
      </c>
      <c r="E42" s="340">
        <v>0</v>
      </c>
      <c r="F42" s="340">
        <v>25990211992</v>
      </c>
    </row>
    <row r="43" spans="1:6" x14ac:dyDescent="0.25">
      <c r="A43" s="339">
        <v>1635</v>
      </c>
      <c r="B43" s="334" t="s">
        <v>32</v>
      </c>
      <c r="C43" s="340">
        <v>49997850</v>
      </c>
      <c r="D43" s="340">
        <v>41648810</v>
      </c>
      <c r="E43" s="340">
        <v>91646660</v>
      </c>
      <c r="F43" s="340">
        <v>0</v>
      </c>
    </row>
    <row r="44" spans="1:6" x14ac:dyDescent="0.25">
      <c r="A44" s="339">
        <v>163503</v>
      </c>
      <c r="B44" s="334" t="s">
        <v>38</v>
      </c>
      <c r="C44" s="340">
        <v>49997850</v>
      </c>
      <c r="D44" s="340">
        <v>0</v>
      </c>
      <c r="E44" s="340">
        <v>49997850</v>
      </c>
      <c r="F44" s="340">
        <v>0</v>
      </c>
    </row>
    <row r="45" spans="1:6" x14ac:dyDescent="0.25">
      <c r="A45" s="339">
        <v>163503002</v>
      </c>
      <c r="B45" s="334" t="s">
        <v>40</v>
      </c>
      <c r="C45" s="340">
        <v>49997850</v>
      </c>
      <c r="D45" s="340">
        <v>0</v>
      </c>
      <c r="E45" s="340">
        <v>49997850</v>
      </c>
      <c r="F45" s="340">
        <v>0</v>
      </c>
    </row>
    <row r="46" spans="1:6" x14ac:dyDescent="0.25">
      <c r="A46" s="339">
        <v>163504</v>
      </c>
      <c r="B46" s="334" t="s">
        <v>41</v>
      </c>
      <c r="C46" s="340">
        <v>0</v>
      </c>
      <c r="D46" s="340">
        <v>41648810</v>
      </c>
      <c r="E46" s="340">
        <v>41648810</v>
      </c>
      <c r="F46" s="340">
        <v>0</v>
      </c>
    </row>
    <row r="47" spans="1:6" x14ac:dyDescent="0.25">
      <c r="A47" s="339">
        <v>163504001</v>
      </c>
      <c r="B47" s="334" t="s">
        <v>42</v>
      </c>
      <c r="C47" s="340">
        <v>0</v>
      </c>
      <c r="D47" s="340">
        <v>33082000</v>
      </c>
      <c r="E47" s="340">
        <v>33082000</v>
      </c>
      <c r="F47" s="340">
        <v>0</v>
      </c>
    </row>
    <row r="48" spans="1:6" x14ac:dyDescent="0.25">
      <c r="A48" s="339">
        <v>163504002</v>
      </c>
      <c r="B48" s="334" t="s">
        <v>43</v>
      </c>
      <c r="C48" s="340">
        <v>0</v>
      </c>
      <c r="D48" s="340">
        <v>8566810</v>
      </c>
      <c r="E48" s="340">
        <v>8566810</v>
      </c>
      <c r="F48" s="340">
        <v>0</v>
      </c>
    </row>
    <row r="49" spans="1:6" ht="30" x14ac:dyDescent="0.25">
      <c r="A49" s="339">
        <v>1637</v>
      </c>
      <c r="B49" s="334" t="s">
        <v>48</v>
      </c>
      <c r="C49" s="340">
        <v>5120746567.0299997</v>
      </c>
      <c r="D49" s="340">
        <v>341818319.50999999</v>
      </c>
      <c r="E49" s="340">
        <v>34284515.340000004</v>
      </c>
      <c r="F49" s="340">
        <v>5428280371.1999998</v>
      </c>
    </row>
    <row r="50" spans="1:6" x14ac:dyDescent="0.25">
      <c r="A50" s="339">
        <v>163705</v>
      </c>
      <c r="B50" s="334" t="s">
        <v>49</v>
      </c>
      <c r="C50" s="340">
        <v>263798736.30000001</v>
      </c>
      <c r="D50" s="340">
        <v>0</v>
      </c>
      <c r="E50" s="340">
        <v>0</v>
      </c>
      <c r="F50" s="340">
        <v>263798736.30000001</v>
      </c>
    </row>
    <row r="51" spans="1:6" x14ac:dyDescent="0.25">
      <c r="A51" s="339">
        <v>163705001</v>
      </c>
      <c r="B51" s="334" t="s">
        <v>50</v>
      </c>
      <c r="C51" s="340">
        <v>263798736.30000001</v>
      </c>
      <c r="D51" s="340">
        <v>0</v>
      </c>
      <c r="E51" s="340">
        <v>0</v>
      </c>
      <c r="F51" s="340">
        <v>263798736.30000001</v>
      </c>
    </row>
    <row r="52" spans="1:6" x14ac:dyDescent="0.25">
      <c r="A52" s="339">
        <v>163706</v>
      </c>
      <c r="B52" s="334" t="s">
        <v>71</v>
      </c>
      <c r="C52" s="340">
        <v>14916744.17</v>
      </c>
      <c r="D52" s="340">
        <v>0</v>
      </c>
      <c r="E52" s="340">
        <v>0</v>
      </c>
      <c r="F52" s="340">
        <v>14916744.17</v>
      </c>
    </row>
    <row r="53" spans="1:6" x14ac:dyDescent="0.25">
      <c r="A53" s="339">
        <v>163706010</v>
      </c>
      <c r="B53" s="334" t="s">
        <v>58</v>
      </c>
      <c r="C53" s="340">
        <v>14916744.17</v>
      </c>
      <c r="D53" s="340">
        <v>0</v>
      </c>
      <c r="E53" s="340">
        <v>0</v>
      </c>
      <c r="F53" s="340">
        <v>14916744.17</v>
      </c>
    </row>
    <row r="54" spans="1:6" x14ac:dyDescent="0.25">
      <c r="A54" s="339">
        <v>163707</v>
      </c>
      <c r="B54" s="334" t="s">
        <v>33</v>
      </c>
      <c r="C54" s="340">
        <v>1158622131.6500001</v>
      </c>
      <c r="D54" s="340">
        <v>0</v>
      </c>
      <c r="E54" s="340">
        <v>0</v>
      </c>
      <c r="F54" s="340">
        <v>1158622131.6500001</v>
      </c>
    </row>
    <row r="55" spans="1:6" x14ac:dyDescent="0.25">
      <c r="A55" s="339">
        <v>163707009</v>
      </c>
      <c r="B55" s="334" t="s">
        <v>34</v>
      </c>
      <c r="C55" s="340">
        <v>27508281.530000001</v>
      </c>
      <c r="D55" s="340">
        <v>0</v>
      </c>
      <c r="E55" s="340">
        <v>0</v>
      </c>
      <c r="F55" s="340">
        <v>27508281.530000001</v>
      </c>
    </row>
    <row r="56" spans="1:6" x14ac:dyDescent="0.25">
      <c r="A56" s="339">
        <v>163707011</v>
      </c>
      <c r="B56" s="334" t="s">
        <v>35</v>
      </c>
      <c r="C56" s="340">
        <v>1131113850.1199999</v>
      </c>
      <c r="D56" s="340">
        <v>0</v>
      </c>
      <c r="E56" s="340">
        <v>0</v>
      </c>
      <c r="F56" s="340">
        <v>1131113850.1199999</v>
      </c>
    </row>
    <row r="57" spans="1:6" x14ac:dyDescent="0.25">
      <c r="A57" s="339">
        <v>163708</v>
      </c>
      <c r="B57" s="334" t="s">
        <v>36</v>
      </c>
      <c r="C57" s="340">
        <v>5025210</v>
      </c>
      <c r="D57" s="340">
        <v>0</v>
      </c>
      <c r="E57" s="340">
        <v>0</v>
      </c>
      <c r="F57" s="340">
        <v>5025210</v>
      </c>
    </row>
    <row r="58" spans="1:6" x14ac:dyDescent="0.25">
      <c r="A58" s="339">
        <v>163708008</v>
      </c>
      <c r="B58" s="334" t="s">
        <v>37</v>
      </c>
      <c r="C58" s="340">
        <v>5025210</v>
      </c>
      <c r="D58" s="340">
        <v>0</v>
      </c>
      <c r="E58" s="340">
        <v>0</v>
      </c>
      <c r="F58" s="340">
        <v>5025210</v>
      </c>
    </row>
    <row r="59" spans="1:6" x14ac:dyDescent="0.25">
      <c r="A59" s="339">
        <v>163709</v>
      </c>
      <c r="B59" s="334" t="s">
        <v>38</v>
      </c>
      <c r="C59" s="340">
        <v>404807666.36000001</v>
      </c>
      <c r="D59" s="340">
        <v>29119082.23</v>
      </c>
      <c r="E59" s="340">
        <v>5164083.2300000004</v>
      </c>
      <c r="F59" s="340">
        <v>428762665.36000001</v>
      </c>
    </row>
    <row r="60" spans="1:6" x14ac:dyDescent="0.25">
      <c r="A60" s="339">
        <v>163709001</v>
      </c>
      <c r="B60" s="334" t="s">
        <v>39</v>
      </c>
      <c r="C60" s="340">
        <v>161638844.5</v>
      </c>
      <c r="D60" s="340">
        <v>12717763.91</v>
      </c>
      <c r="E60" s="340">
        <v>1955983.59</v>
      </c>
      <c r="F60" s="340">
        <v>172400624.81999999</v>
      </c>
    </row>
    <row r="61" spans="1:6" x14ac:dyDescent="0.25">
      <c r="A61" s="339">
        <v>163709002</v>
      </c>
      <c r="B61" s="334" t="s">
        <v>40</v>
      </c>
      <c r="C61" s="340">
        <v>243168821.86000001</v>
      </c>
      <c r="D61" s="340">
        <v>16401318.32</v>
      </c>
      <c r="E61" s="340">
        <v>3208099.64</v>
      </c>
      <c r="F61" s="340">
        <v>256362040.53999999</v>
      </c>
    </row>
    <row r="62" spans="1:6" x14ac:dyDescent="0.25">
      <c r="A62" s="339">
        <v>163710</v>
      </c>
      <c r="B62" s="334" t="s">
        <v>41</v>
      </c>
      <c r="C62" s="340">
        <v>1742765878.26</v>
      </c>
      <c r="D62" s="340">
        <v>255975781.47999999</v>
      </c>
      <c r="E62" s="340">
        <v>29120432.109999999</v>
      </c>
      <c r="F62" s="340">
        <v>1969621227.6300001</v>
      </c>
    </row>
    <row r="63" spans="1:6" x14ac:dyDescent="0.25">
      <c r="A63" s="339">
        <v>163710001</v>
      </c>
      <c r="B63" s="334" t="s">
        <v>42</v>
      </c>
      <c r="C63" s="340">
        <v>1341580694.8299999</v>
      </c>
      <c r="D63" s="340">
        <v>94796289</v>
      </c>
      <c r="E63" s="340">
        <v>12319036.310000001</v>
      </c>
      <c r="F63" s="340">
        <v>1424057947.52</v>
      </c>
    </row>
    <row r="64" spans="1:6" x14ac:dyDescent="0.25">
      <c r="A64" s="339">
        <v>163710002</v>
      </c>
      <c r="B64" s="334" t="s">
        <v>43</v>
      </c>
      <c r="C64" s="340">
        <v>392968822.22000003</v>
      </c>
      <c r="D64" s="340">
        <v>161179492.47999999</v>
      </c>
      <c r="E64" s="340">
        <v>16801395.800000001</v>
      </c>
      <c r="F64" s="340">
        <v>537346918.89999998</v>
      </c>
    </row>
    <row r="65" spans="1:6" x14ac:dyDescent="0.25">
      <c r="A65" s="339">
        <v>163710003</v>
      </c>
      <c r="B65" s="334" t="s">
        <v>44</v>
      </c>
      <c r="C65" s="340">
        <v>8216361.21</v>
      </c>
      <c r="D65" s="340">
        <v>0</v>
      </c>
      <c r="E65" s="340">
        <v>0</v>
      </c>
      <c r="F65" s="340">
        <v>8216361.21</v>
      </c>
    </row>
    <row r="66" spans="1:6" x14ac:dyDescent="0.25">
      <c r="A66" s="339">
        <v>163711</v>
      </c>
      <c r="B66" s="334" t="s">
        <v>46</v>
      </c>
      <c r="C66" s="340">
        <v>1530810200.29</v>
      </c>
      <c r="D66" s="340">
        <v>56723455.799999997</v>
      </c>
      <c r="E66" s="340">
        <v>0</v>
      </c>
      <c r="F66" s="340">
        <v>1587533656.0899999</v>
      </c>
    </row>
    <row r="67" spans="1:6" x14ac:dyDescent="0.25">
      <c r="A67" s="339">
        <v>163711002</v>
      </c>
      <c r="B67" s="334" t="s">
        <v>47</v>
      </c>
      <c r="C67" s="340">
        <v>1530810200.29</v>
      </c>
      <c r="D67" s="340">
        <v>0</v>
      </c>
      <c r="E67" s="340">
        <v>0</v>
      </c>
      <c r="F67" s="340">
        <v>1530810200.29</v>
      </c>
    </row>
    <row r="68" spans="1:6" x14ac:dyDescent="0.25">
      <c r="A68" s="339">
        <v>163711005</v>
      </c>
      <c r="B68" s="334" t="s">
        <v>64</v>
      </c>
      <c r="C68" s="340">
        <v>0</v>
      </c>
      <c r="D68" s="340">
        <v>56723455.799999997</v>
      </c>
      <c r="E68" s="340">
        <v>0</v>
      </c>
      <c r="F68" s="340">
        <v>56723455.799999997</v>
      </c>
    </row>
    <row r="69" spans="1:6" x14ac:dyDescent="0.25">
      <c r="A69" s="339">
        <v>1640</v>
      </c>
      <c r="B69" s="334" t="s">
        <v>54</v>
      </c>
      <c r="C69" s="340">
        <v>131931229691</v>
      </c>
      <c r="D69" s="340">
        <v>0</v>
      </c>
      <c r="E69" s="340">
        <v>0</v>
      </c>
      <c r="F69" s="340">
        <v>131931229691</v>
      </c>
    </row>
    <row r="70" spans="1:6" x14ac:dyDescent="0.25">
      <c r="A70" s="339">
        <v>164001</v>
      </c>
      <c r="B70" s="334" t="s">
        <v>55</v>
      </c>
      <c r="C70" s="340">
        <v>131931229691</v>
      </c>
      <c r="D70" s="340">
        <v>0</v>
      </c>
      <c r="E70" s="340">
        <v>0</v>
      </c>
      <c r="F70" s="340">
        <v>131931229691</v>
      </c>
    </row>
    <row r="71" spans="1:6" x14ac:dyDescent="0.25">
      <c r="A71" s="339">
        <v>164001001</v>
      </c>
      <c r="B71" s="334" t="s">
        <v>55</v>
      </c>
      <c r="C71" s="340">
        <v>131931229691</v>
      </c>
      <c r="D71" s="340">
        <v>0</v>
      </c>
      <c r="E71" s="340">
        <v>0</v>
      </c>
      <c r="F71" s="340">
        <v>131931229691</v>
      </c>
    </row>
    <row r="72" spans="1:6" x14ac:dyDescent="0.25">
      <c r="A72" s="339">
        <v>1645</v>
      </c>
      <c r="B72" s="334" t="s">
        <v>56</v>
      </c>
      <c r="C72" s="340">
        <v>1608149466.1800001</v>
      </c>
      <c r="D72" s="340">
        <v>0</v>
      </c>
      <c r="E72" s="340">
        <v>0</v>
      </c>
      <c r="F72" s="340">
        <v>1608149466.1800001</v>
      </c>
    </row>
    <row r="73" spans="1:6" x14ac:dyDescent="0.25">
      <c r="A73" s="339">
        <v>164501</v>
      </c>
      <c r="B73" s="334" t="s">
        <v>50</v>
      </c>
      <c r="C73" s="340">
        <v>1608149466.1800001</v>
      </c>
      <c r="D73" s="340">
        <v>0</v>
      </c>
      <c r="E73" s="340">
        <v>0</v>
      </c>
      <c r="F73" s="340">
        <v>1608149466.1800001</v>
      </c>
    </row>
    <row r="74" spans="1:6" x14ac:dyDescent="0.25">
      <c r="A74" s="339">
        <v>164501001</v>
      </c>
      <c r="B74" s="334" t="s">
        <v>50</v>
      </c>
      <c r="C74" s="340">
        <v>1608149466.1800001</v>
      </c>
      <c r="D74" s="340">
        <v>0</v>
      </c>
      <c r="E74" s="340">
        <v>0</v>
      </c>
      <c r="F74" s="340">
        <v>1608149466.1800001</v>
      </c>
    </row>
    <row r="75" spans="1:6" x14ac:dyDescent="0.25">
      <c r="A75" s="339">
        <v>1650</v>
      </c>
      <c r="B75" s="334" t="s">
        <v>57</v>
      </c>
      <c r="C75" s="340">
        <v>12851075.300000001</v>
      </c>
      <c r="D75" s="340">
        <v>0</v>
      </c>
      <c r="E75" s="340">
        <v>0</v>
      </c>
      <c r="F75" s="340">
        <v>12851075.300000001</v>
      </c>
    </row>
    <row r="76" spans="1:6" x14ac:dyDescent="0.25">
      <c r="A76" s="339">
        <v>165012</v>
      </c>
      <c r="B76" s="334" t="s">
        <v>58</v>
      </c>
      <c r="C76" s="340">
        <v>12851075.300000001</v>
      </c>
      <c r="D76" s="340">
        <v>0</v>
      </c>
      <c r="E76" s="340">
        <v>0</v>
      </c>
      <c r="F76" s="340">
        <v>12851075.300000001</v>
      </c>
    </row>
    <row r="77" spans="1:6" x14ac:dyDescent="0.25">
      <c r="A77" s="339">
        <v>165012001</v>
      </c>
      <c r="B77" s="334" t="s">
        <v>58</v>
      </c>
      <c r="C77" s="340">
        <v>12851075.300000001</v>
      </c>
      <c r="D77" s="340">
        <v>0</v>
      </c>
      <c r="E77" s="340">
        <v>0</v>
      </c>
      <c r="F77" s="340">
        <v>12851075.300000001</v>
      </c>
    </row>
    <row r="78" spans="1:6" x14ac:dyDescent="0.25">
      <c r="A78" s="339">
        <v>1655</v>
      </c>
      <c r="B78" s="334" t="s">
        <v>59</v>
      </c>
      <c r="C78" s="340">
        <v>38041530272.940002</v>
      </c>
      <c r="D78" s="340">
        <v>0</v>
      </c>
      <c r="E78" s="340">
        <v>0</v>
      </c>
      <c r="F78" s="340">
        <v>38041530272.940002</v>
      </c>
    </row>
    <row r="79" spans="1:6" x14ac:dyDescent="0.25">
      <c r="A79" s="339">
        <v>165511</v>
      </c>
      <c r="B79" s="334" t="s">
        <v>34</v>
      </c>
      <c r="C79" s="340">
        <v>618635931.78999996</v>
      </c>
      <c r="D79" s="340">
        <v>0</v>
      </c>
      <c r="E79" s="340">
        <v>0</v>
      </c>
      <c r="F79" s="340">
        <v>618635931.78999996</v>
      </c>
    </row>
    <row r="80" spans="1:6" x14ac:dyDescent="0.25">
      <c r="A80" s="339">
        <v>165511001</v>
      </c>
      <c r="B80" s="334" t="s">
        <v>34</v>
      </c>
      <c r="C80" s="340">
        <v>618635931.78999996</v>
      </c>
      <c r="D80" s="340">
        <v>0</v>
      </c>
      <c r="E80" s="340">
        <v>0</v>
      </c>
      <c r="F80" s="340">
        <v>618635931.78999996</v>
      </c>
    </row>
    <row r="81" spans="1:6" x14ac:dyDescent="0.25">
      <c r="A81" s="339">
        <v>165520</v>
      </c>
      <c r="B81" s="334" t="s">
        <v>35</v>
      </c>
      <c r="C81" s="340">
        <v>37422894341.150002</v>
      </c>
      <c r="D81" s="340">
        <v>0</v>
      </c>
      <c r="E81" s="340">
        <v>0</v>
      </c>
      <c r="F81" s="340">
        <v>37422894341.150002</v>
      </c>
    </row>
    <row r="82" spans="1:6" x14ac:dyDescent="0.25">
      <c r="A82" s="339">
        <v>165520001</v>
      </c>
      <c r="B82" s="334" t="s">
        <v>35</v>
      </c>
      <c r="C82" s="340">
        <v>37422894341.150002</v>
      </c>
      <c r="D82" s="340">
        <v>0</v>
      </c>
      <c r="E82" s="340">
        <v>0</v>
      </c>
      <c r="F82" s="340">
        <v>37422894341.150002</v>
      </c>
    </row>
    <row r="83" spans="1:6" x14ac:dyDescent="0.25">
      <c r="A83" s="339">
        <v>1660</v>
      </c>
      <c r="B83" s="334" t="s">
        <v>60</v>
      </c>
      <c r="C83" s="340">
        <v>29056158.609999999</v>
      </c>
      <c r="D83" s="340">
        <v>0</v>
      </c>
      <c r="E83" s="340">
        <v>0</v>
      </c>
      <c r="F83" s="340">
        <v>29056158.609999999</v>
      </c>
    </row>
    <row r="84" spans="1:6" x14ac:dyDescent="0.25">
      <c r="A84" s="339">
        <v>166009</v>
      </c>
      <c r="B84" s="334" t="s">
        <v>37</v>
      </c>
      <c r="C84" s="340">
        <v>29056158.609999999</v>
      </c>
      <c r="D84" s="340">
        <v>0</v>
      </c>
      <c r="E84" s="340">
        <v>0</v>
      </c>
      <c r="F84" s="340">
        <v>29056158.609999999</v>
      </c>
    </row>
    <row r="85" spans="1:6" x14ac:dyDescent="0.25">
      <c r="A85" s="339">
        <v>166009001</v>
      </c>
      <c r="B85" s="334" t="s">
        <v>37</v>
      </c>
      <c r="C85" s="340">
        <v>29056158.609999999</v>
      </c>
      <c r="D85" s="340">
        <v>0</v>
      </c>
      <c r="E85" s="340">
        <v>0</v>
      </c>
      <c r="F85" s="340">
        <v>29056158.609999999</v>
      </c>
    </row>
    <row r="86" spans="1:6" x14ac:dyDescent="0.25">
      <c r="A86" s="339">
        <v>1665</v>
      </c>
      <c r="B86" s="334" t="s">
        <v>61</v>
      </c>
      <c r="C86" s="340">
        <v>5339240319.8199997</v>
      </c>
      <c r="D86" s="340">
        <v>55161933.229999997</v>
      </c>
      <c r="E86" s="340">
        <v>30057623.23</v>
      </c>
      <c r="F86" s="340">
        <v>5364344629.8199997</v>
      </c>
    </row>
    <row r="87" spans="1:6" x14ac:dyDescent="0.25">
      <c r="A87" s="339">
        <v>166501</v>
      </c>
      <c r="B87" s="334" t="s">
        <v>39</v>
      </c>
      <c r="C87" s="340">
        <v>3446712340.6199999</v>
      </c>
      <c r="D87" s="340">
        <v>1955983.59</v>
      </c>
      <c r="E87" s="340">
        <v>12717763.91</v>
      </c>
      <c r="F87" s="340">
        <v>3435950560.3000002</v>
      </c>
    </row>
    <row r="88" spans="1:6" x14ac:dyDescent="0.25">
      <c r="A88" s="339">
        <v>166501001</v>
      </c>
      <c r="B88" s="334" t="s">
        <v>39</v>
      </c>
      <c r="C88" s="340">
        <v>3446712340.6199999</v>
      </c>
      <c r="D88" s="340">
        <v>1955983.59</v>
      </c>
      <c r="E88" s="340">
        <v>12717763.91</v>
      </c>
      <c r="F88" s="340">
        <v>3435950560.3000002</v>
      </c>
    </row>
    <row r="89" spans="1:6" x14ac:dyDescent="0.25">
      <c r="A89" s="339">
        <v>166502</v>
      </c>
      <c r="B89" s="334" t="s">
        <v>40</v>
      </c>
      <c r="C89" s="340">
        <v>1878750700.23</v>
      </c>
      <c r="D89" s="340">
        <v>53205949.640000001</v>
      </c>
      <c r="E89" s="340">
        <v>17339859.32</v>
      </c>
      <c r="F89" s="340">
        <v>1914616790.55</v>
      </c>
    </row>
    <row r="90" spans="1:6" x14ac:dyDescent="0.25">
      <c r="A90" s="339">
        <v>166502001</v>
      </c>
      <c r="B90" s="334" t="s">
        <v>40</v>
      </c>
      <c r="C90" s="340">
        <v>1878750700.23</v>
      </c>
      <c r="D90" s="340">
        <v>53205949.640000001</v>
      </c>
      <c r="E90" s="340">
        <v>17339859.32</v>
      </c>
      <c r="F90" s="340">
        <v>1914616790.55</v>
      </c>
    </row>
    <row r="91" spans="1:6" ht="30" x14ac:dyDescent="0.25">
      <c r="A91" s="339">
        <v>166505</v>
      </c>
      <c r="B91" s="334" t="s">
        <v>51</v>
      </c>
      <c r="C91" s="340">
        <v>13777278.970000001</v>
      </c>
      <c r="D91" s="340">
        <v>0</v>
      </c>
      <c r="E91" s="340">
        <v>0</v>
      </c>
      <c r="F91" s="340">
        <v>13777278.970000001</v>
      </c>
    </row>
    <row r="92" spans="1:6" ht="30" x14ac:dyDescent="0.25">
      <c r="A92" s="339">
        <v>166505001</v>
      </c>
      <c r="B92" s="334" t="s">
        <v>51</v>
      </c>
      <c r="C92" s="340">
        <v>13777278.970000001</v>
      </c>
      <c r="D92" s="340">
        <v>0</v>
      </c>
      <c r="E92" s="340">
        <v>0</v>
      </c>
      <c r="F92" s="340">
        <v>13777278.970000001</v>
      </c>
    </row>
    <row r="93" spans="1:6" x14ac:dyDescent="0.25">
      <c r="A93" s="339">
        <v>1670</v>
      </c>
      <c r="B93" s="334" t="s">
        <v>62</v>
      </c>
      <c r="C93" s="340">
        <v>30127104003.84</v>
      </c>
      <c r="D93" s="340">
        <v>44171625.469999999</v>
      </c>
      <c r="E93" s="340">
        <v>253452966.00999999</v>
      </c>
      <c r="F93" s="340">
        <v>29917822663.299999</v>
      </c>
    </row>
    <row r="94" spans="1:6" x14ac:dyDescent="0.25">
      <c r="A94" s="339">
        <v>167001</v>
      </c>
      <c r="B94" s="334" t="s">
        <v>42</v>
      </c>
      <c r="C94" s="340">
        <v>13593320895.73</v>
      </c>
      <c r="D94" s="340">
        <v>33082000</v>
      </c>
      <c r="E94" s="340">
        <v>94796289</v>
      </c>
      <c r="F94" s="340">
        <v>13531606606.73</v>
      </c>
    </row>
    <row r="95" spans="1:6" x14ac:dyDescent="0.25">
      <c r="A95" s="339">
        <v>167001001</v>
      </c>
      <c r="B95" s="334" t="s">
        <v>42</v>
      </c>
      <c r="C95" s="340">
        <v>13593320895.73</v>
      </c>
      <c r="D95" s="340">
        <v>33082000</v>
      </c>
      <c r="E95" s="340">
        <v>94796289</v>
      </c>
      <c r="F95" s="340">
        <v>13531606606.73</v>
      </c>
    </row>
    <row r="96" spans="1:6" x14ac:dyDescent="0.25">
      <c r="A96" s="339">
        <v>167002</v>
      </c>
      <c r="B96" s="334" t="s">
        <v>43</v>
      </c>
      <c r="C96" s="340">
        <v>12625779706.959999</v>
      </c>
      <c r="D96" s="340">
        <v>11089625.470000001</v>
      </c>
      <c r="E96" s="340">
        <v>158656677.00999999</v>
      </c>
      <c r="F96" s="340">
        <v>12478212655.42</v>
      </c>
    </row>
    <row r="97" spans="1:6" x14ac:dyDescent="0.25">
      <c r="A97" s="339">
        <v>167002001</v>
      </c>
      <c r="B97" s="334" t="s">
        <v>43</v>
      </c>
      <c r="C97" s="340">
        <v>12625779706.959999</v>
      </c>
      <c r="D97" s="340">
        <v>11089625.470000001</v>
      </c>
      <c r="E97" s="340">
        <v>158656677.00999999</v>
      </c>
      <c r="F97" s="340">
        <v>12478212655.42</v>
      </c>
    </row>
    <row r="98" spans="1:6" x14ac:dyDescent="0.25">
      <c r="A98" s="339">
        <v>167004</v>
      </c>
      <c r="B98" s="334" t="s">
        <v>44</v>
      </c>
      <c r="C98" s="340">
        <v>149951694.38999999</v>
      </c>
      <c r="D98" s="340">
        <v>0</v>
      </c>
      <c r="E98" s="340">
        <v>0</v>
      </c>
      <c r="F98" s="340">
        <v>149951694.38999999</v>
      </c>
    </row>
    <row r="99" spans="1:6" x14ac:dyDescent="0.25">
      <c r="A99" s="339">
        <v>167004001</v>
      </c>
      <c r="B99" s="334" t="s">
        <v>44</v>
      </c>
      <c r="C99" s="340">
        <v>149951694.38999999</v>
      </c>
      <c r="D99" s="340">
        <v>0</v>
      </c>
      <c r="E99" s="340">
        <v>0</v>
      </c>
      <c r="F99" s="340">
        <v>149951694.38999999</v>
      </c>
    </row>
    <row r="100" spans="1:6" x14ac:dyDescent="0.25">
      <c r="A100" s="339">
        <v>167090</v>
      </c>
      <c r="B100" s="334" t="s">
        <v>45</v>
      </c>
      <c r="C100" s="340">
        <v>3758051706.7600002</v>
      </c>
      <c r="D100" s="340">
        <v>0</v>
      </c>
      <c r="E100" s="340">
        <v>0</v>
      </c>
      <c r="F100" s="340">
        <v>3758051706.7600002</v>
      </c>
    </row>
    <row r="101" spans="1:6" x14ac:dyDescent="0.25">
      <c r="A101" s="339">
        <v>167090001</v>
      </c>
      <c r="B101" s="334" t="s">
        <v>45</v>
      </c>
      <c r="C101" s="340">
        <v>3758051706.7600002</v>
      </c>
      <c r="D101" s="340">
        <v>0</v>
      </c>
      <c r="E101" s="340">
        <v>0</v>
      </c>
      <c r="F101" s="340">
        <v>3758051706.7600002</v>
      </c>
    </row>
    <row r="102" spans="1:6" ht="30" x14ac:dyDescent="0.25">
      <c r="A102" s="339">
        <v>1675</v>
      </c>
      <c r="B102" s="334" t="s">
        <v>63</v>
      </c>
      <c r="C102" s="340">
        <v>1409812621.5</v>
      </c>
      <c r="D102" s="340">
        <v>0</v>
      </c>
      <c r="E102" s="340">
        <v>56723455.799999997</v>
      </c>
      <c r="F102" s="340">
        <v>1353089165.7</v>
      </c>
    </row>
    <row r="103" spans="1:6" x14ac:dyDescent="0.25">
      <c r="A103" s="339">
        <v>167502</v>
      </c>
      <c r="B103" s="334" t="s">
        <v>47</v>
      </c>
      <c r="C103" s="340">
        <v>1230981762.0999999</v>
      </c>
      <c r="D103" s="340">
        <v>0</v>
      </c>
      <c r="E103" s="340">
        <v>0</v>
      </c>
      <c r="F103" s="340">
        <v>1230981762.0999999</v>
      </c>
    </row>
    <row r="104" spans="1:6" x14ac:dyDescent="0.25">
      <c r="A104" s="339">
        <v>167502001</v>
      </c>
      <c r="B104" s="334" t="s">
        <v>47</v>
      </c>
      <c r="C104" s="340">
        <v>1230981762.0999999</v>
      </c>
      <c r="D104" s="340">
        <v>0</v>
      </c>
      <c r="E104" s="340">
        <v>0</v>
      </c>
      <c r="F104" s="340">
        <v>1230981762.0999999</v>
      </c>
    </row>
    <row r="105" spans="1:6" x14ac:dyDescent="0.25">
      <c r="A105" s="339">
        <v>167506</v>
      </c>
      <c r="B105" s="334" t="s">
        <v>64</v>
      </c>
      <c r="C105" s="340">
        <v>178830859.40000001</v>
      </c>
      <c r="D105" s="340">
        <v>0</v>
      </c>
      <c r="E105" s="340">
        <v>56723455.799999997</v>
      </c>
      <c r="F105" s="340">
        <v>122107403.59999999</v>
      </c>
    </row>
    <row r="106" spans="1:6" x14ac:dyDescent="0.25">
      <c r="A106" s="339">
        <v>167506001</v>
      </c>
      <c r="B106" s="334" t="s">
        <v>64</v>
      </c>
      <c r="C106" s="340">
        <v>178830859.40000001</v>
      </c>
      <c r="D106" s="340">
        <v>0</v>
      </c>
      <c r="E106" s="340">
        <v>56723455.799999997</v>
      </c>
      <c r="F106" s="340">
        <v>122107403.59999999</v>
      </c>
    </row>
    <row r="107" spans="1:6" ht="30" x14ac:dyDescent="0.25">
      <c r="A107" s="339">
        <v>1680</v>
      </c>
      <c r="B107" s="334" t="s">
        <v>65</v>
      </c>
      <c r="C107" s="340">
        <v>15535583.35</v>
      </c>
      <c r="D107" s="340">
        <v>0</v>
      </c>
      <c r="E107" s="340">
        <v>0</v>
      </c>
      <c r="F107" s="340">
        <v>15535583.35</v>
      </c>
    </row>
    <row r="108" spans="1:6" x14ac:dyDescent="0.25">
      <c r="A108" s="339">
        <v>168002</v>
      </c>
      <c r="B108" s="334" t="s">
        <v>53</v>
      </c>
      <c r="C108" s="340">
        <v>9261958.1199999992</v>
      </c>
      <c r="D108" s="340">
        <v>0</v>
      </c>
      <c r="E108" s="340">
        <v>0</v>
      </c>
      <c r="F108" s="340">
        <v>9261958.1199999992</v>
      </c>
    </row>
    <row r="109" spans="1:6" x14ac:dyDescent="0.25">
      <c r="A109" s="339">
        <v>168002001</v>
      </c>
      <c r="B109" s="334" t="s">
        <v>53</v>
      </c>
      <c r="C109" s="340">
        <v>9261958.1199999992</v>
      </c>
      <c r="D109" s="340">
        <v>0</v>
      </c>
      <c r="E109" s="340">
        <v>0</v>
      </c>
      <c r="F109" s="340">
        <v>9261958.1199999992</v>
      </c>
    </row>
    <row r="110" spans="1:6" ht="30" x14ac:dyDescent="0.25">
      <c r="A110" s="339">
        <v>168006</v>
      </c>
      <c r="B110" s="334" t="s">
        <v>66</v>
      </c>
      <c r="C110" s="340">
        <v>6273625.2300000004</v>
      </c>
      <c r="D110" s="340">
        <v>0</v>
      </c>
      <c r="E110" s="340">
        <v>0</v>
      </c>
      <c r="F110" s="340">
        <v>6273625.2300000004</v>
      </c>
    </row>
    <row r="111" spans="1:6" ht="30" x14ac:dyDescent="0.25">
      <c r="A111" s="339">
        <v>168006001</v>
      </c>
      <c r="B111" s="334" t="s">
        <v>66</v>
      </c>
      <c r="C111" s="340">
        <v>6273625.2300000004</v>
      </c>
      <c r="D111" s="340">
        <v>0</v>
      </c>
      <c r="E111" s="340">
        <v>0</v>
      </c>
      <c r="F111" s="340">
        <v>6273625.2300000004</v>
      </c>
    </row>
    <row r="112" spans="1:6" x14ac:dyDescent="0.25">
      <c r="A112" s="339">
        <v>1681</v>
      </c>
      <c r="B112" s="334" t="s">
        <v>67</v>
      </c>
      <c r="C112" s="340">
        <v>76981559.640000001</v>
      </c>
      <c r="D112" s="340">
        <v>0</v>
      </c>
      <c r="E112" s="340">
        <v>0</v>
      </c>
      <c r="F112" s="340">
        <v>76981559.640000001</v>
      </c>
    </row>
    <row r="113" spans="1:6" x14ac:dyDescent="0.25">
      <c r="A113" s="339">
        <v>168101</v>
      </c>
      <c r="B113" s="334" t="s">
        <v>68</v>
      </c>
      <c r="C113" s="340">
        <v>76981559.640000001</v>
      </c>
      <c r="D113" s="340">
        <v>0</v>
      </c>
      <c r="E113" s="340">
        <v>0</v>
      </c>
      <c r="F113" s="340">
        <v>76981559.640000001</v>
      </c>
    </row>
    <row r="114" spans="1:6" x14ac:dyDescent="0.25">
      <c r="A114" s="339">
        <v>168101001</v>
      </c>
      <c r="B114" s="334" t="s">
        <v>68</v>
      </c>
      <c r="C114" s="340">
        <v>76981559.640000001</v>
      </c>
      <c r="D114" s="340">
        <v>0</v>
      </c>
      <c r="E114" s="340">
        <v>0</v>
      </c>
      <c r="F114" s="340">
        <v>76981559.640000001</v>
      </c>
    </row>
    <row r="115" spans="1:6" ht="30" x14ac:dyDescent="0.25">
      <c r="A115" s="339">
        <v>1685</v>
      </c>
      <c r="B115" s="334" t="s">
        <v>69</v>
      </c>
      <c r="C115" s="340">
        <v>-25469227027.669998</v>
      </c>
      <c r="D115" s="340">
        <v>118871008.40000001</v>
      </c>
      <c r="E115" s="340">
        <v>1437779564.9300001</v>
      </c>
      <c r="F115" s="340">
        <v>-26788135584.200001</v>
      </c>
    </row>
    <row r="116" spans="1:6" x14ac:dyDescent="0.25">
      <c r="A116" s="339">
        <v>168501</v>
      </c>
      <c r="B116" s="334" t="s">
        <v>70</v>
      </c>
      <c r="C116" s="340">
        <v>-10884326449.799999</v>
      </c>
      <c r="D116" s="340">
        <v>0</v>
      </c>
      <c r="E116" s="340">
        <v>329828074.25999999</v>
      </c>
      <c r="F116" s="340">
        <v>-11214154524.059999</v>
      </c>
    </row>
    <row r="117" spans="1:6" x14ac:dyDescent="0.25">
      <c r="A117" s="339">
        <v>168501001</v>
      </c>
      <c r="B117" s="334" t="s">
        <v>55</v>
      </c>
      <c r="C117" s="340">
        <v>-10884326449.799999</v>
      </c>
      <c r="D117" s="340">
        <v>0</v>
      </c>
      <c r="E117" s="340">
        <v>329828074.25999999</v>
      </c>
      <c r="F117" s="340">
        <v>-11214154524.059999</v>
      </c>
    </row>
    <row r="118" spans="1:6" x14ac:dyDescent="0.25">
      <c r="A118" s="339">
        <v>168502</v>
      </c>
      <c r="B118" s="334" t="s">
        <v>49</v>
      </c>
      <c r="C118" s="340">
        <v>-438857585.76999998</v>
      </c>
      <c r="D118" s="340">
        <v>0</v>
      </c>
      <c r="E118" s="340">
        <v>13401245.609999999</v>
      </c>
      <c r="F118" s="340">
        <v>-452258831.38</v>
      </c>
    </row>
    <row r="119" spans="1:6" x14ac:dyDescent="0.25">
      <c r="A119" s="339">
        <v>168502001</v>
      </c>
      <c r="B119" s="334" t="s">
        <v>50</v>
      </c>
      <c r="C119" s="340">
        <v>-438857585.76999998</v>
      </c>
      <c r="D119" s="340">
        <v>0</v>
      </c>
      <c r="E119" s="340">
        <v>13401245.609999999</v>
      </c>
      <c r="F119" s="340">
        <v>-452258831.38</v>
      </c>
    </row>
    <row r="120" spans="1:6" x14ac:dyDescent="0.25">
      <c r="A120" s="339">
        <v>168503</v>
      </c>
      <c r="B120" s="334" t="s">
        <v>71</v>
      </c>
      <c r="C120" s="340">
        <v>-5301068.7</v>
      </c>
      <c r="D120" s="340">
        <v>0</v>
      </c>
      <c r="E120" s="340">
        <v>160638.45000000001</v>
      </c>
      <c r="F120" s="340">
        <v>-5461707.1500000004</v>
      </c>
    </row>
    <row r="121" spans="1:6" x14ac:dyDescent="0.25">
      <c r="A121" s="339">
        <v>168503010</v>
      </c>
      <c r="B121" s="334" t="s">
        <v>58</v>
      </c>
      <c r="C121" s="340">
        <v>-5301068.7</v>
      </c>
      <c r="D121" s="340">
        <v>0</v>
      </c>
      <c r="E121" s="340">
        <v>160638.45000000001</v>
      </c>
      <c r="F121" s="340">
        <v>-5461707.1500000004</v>
      </c>
    </row>
    <row r="122" spans="1:6" x14ac:dyDescent="0.25">
      <c r="A122" s="339">
        <v>168504</v>
      </c>
      <c r="B122" s="334" t="s">
        <v>33</v>
      </c>
      <c r="C122" s="340">
        <v>-6083873369.2700005</v>
      </c>
      <c r="D122" s="340">
        <v>0</v>
      </c>
      <c r="E122" s="340">
        <v>475575408.72000003</v>
      </c>
      <c r="F122" s="340">
        <v>-6559448777.9899998</v>
      </c>
    </row>
    <row r="123" spans="1:6" x14ac:dyDescent="0.25">
      <c r="A123" s="339">
        <v>168504009</v>
      </c>
      <c r="B123" s="334" t="s">
        <v>34</v>
      </c>
      <c r="C123" s="340">
        <v>-202627782.75999999</v>
      </c>
      <c r="D123" s="340">
        <v>0</v>
      </c>
      <c r="E123" s="340">
        <v>7785514.9500000002</v>
      </c>
      <c r="F123" s="340">
        <v>-210413297.71000001</v>
      </c>
    </row>
    <row r="124" spans="1:6" x14ac:dyDescent="0.25">
      <c r="A124" s="339">
        <v>168504011</v>
      </c>
      <c r="B124" s="334" t="s">
        <v>35</v>
      </c>
      <c r="C124" s="340">
        <v>-5881245586.5100002</v>
      </c>
      <c r="D124" s="340">
        <v>0</v>
      </c>
      <c r="E124" s="340">
        <v>467789893.76999998</v>
      </c>
      <c r="F124" s="340">
        <v>-6349035480.2799997</v>
      </c>
    </row>
    <row r="125" spans="1:6" x14ac:dyDescent="0.25">
      <c r="A125" s="339">
        <v>168505</v>
      </c>
      <c r="B125" s="334" t="s">
        <v>36</v>
      </c>
      <c r="C125" s="340">
        <v>-8543083.5600000005</v>
      </c>
      <c r="D125" s="340">
        <v>0</v>
      </c>
      <c r="E125" s="340">
        <v>365467.98</v>
      </c>
      <c r="F125" s="340">
        <v>-8908551.5399999991</v>
      </c>
    </row>
    <row r="126" spans="1:6" x14ac:dyDescent="0.25">
      <c r="A126" s="339">
        <v>168505008</v>
      </c>
      <c r="B126" s="334" t="s">
        <v>37</v>
      </c>
      <c r="C126" s="340">
        <v>-8543083.5600000005</v>
      </c>
      <c r="D126" s="340">
        <v>0</v>
      </c>
      <c r="E126" s="340">
        <v>365467.98</v>
      </c>
      <c r="F126" s="340">
        <v>-8908551.5399999991</v>
      </c>
    </row>
    <row r="127" spans="1:6" x14ac:dyDescent="0.25">
      <c r="A127" s="339">
        <v>168506</v>
      </c>
      <c r="B127" s="334" t="s">
        <v>38</v>
      </c>
      <c r="C127" s="340">
        <v>-1227749724.45</v>
      </c>
      <c r="D127" s="340">
        <v>7775005.1299999999</v>
      </c>
      <c r="E127" s="340">
        <v>46247613.520000003</v>
      </c>
      <c r="F127" s="340">
        <v>-1266222332.8399999</v>
      </c>
    </row>
    <row r="128" spans="1:6" x14ac:dyDescent="0.25">
      <c r="A128" s="339">
        <v>168506001</v>
      </c>
      <c r="B128" s="334" t="s">
        <v>39</v>
      </c>
      <c r="C128" s="340">
        <v>-922754624.05999994</v>
      </c>
      <c r="D128" s="340">
        <v>3296820.29</v>
      </c>
      <c r="E128" s="340">
        <v>29203601.940000001</v>
      </c>
      <c r="F128" s="340">
        <v>-948661405.71000004</v>
      </c>
    </row>
    <row r="129" spans="1:6" x14ac:dyDescent="0.25">
      <c r="A129" s="339">
        <v>168506002</v>
      </c>
      <c r="B129" s="334" t="s">
        <v>40</v>
      </c>
      <c r="C129" s="340">
        <v>-301206349.82999998</v>
      </c>
      <c r="D129" s="340">
        <v>4478184.84</v>
      </c>
      <c r="E129" s="340">
        <v>16929201.010000002</v>
      </c>
      <c r="F129" s="340">
        <v>-313657366</v>
      </c>
    </row>
    <row r="130" spans="1:6" ht="30" x14ac:dyDescent="0.25">
      <c r="A130" s="339">
        <v>168506004</v>
      </c>
      <c r="B130" s="334" t="s">
        <v>51</v>
      </c>
      <c r="C130" s="340">
        <v>-3788750.56</v>
      </c>
      <c r="D130" s="340">
        <v>0</v>
      </c>
      <c r="E130" s="340">
        <v>114810.57</v>
      </c>
      <c r="F130" s="340">
        <v>-3903561.13</v>
      </c>
    </row>
    <row r="131" spans="1:6" x14ac:dyDescent="0.25">
      <c r="A131" s="339">
        <v>168507</v>
      </c>
      <c r="B131" s="334" t="s">
        <v>41</v>
      </c>
      <c r="C131" s="340">
        <v>-4405178403.9700003</v>
      </c>
      <c r="D131" s="340">
        <v>85475222.150000006</v>
      </c>
      <c r="E131" s="340">
        <v>385469769.36000001</v>
      </c>
      <c r="F131" s="340">
        <v>-4705172951.1800003</v>
      </c>
    </row>
    <row r="132" spans="1:6" x14ac:dyDescent="0.25">
      <c r="A132" s="339">
        <v>168507001</v>
      </c>
      <c r="B132" s="334" t="s">
        <v>42</v>
      </c>
      <c r="C132" s="340">
        <v>-1968967088.8399999</v>
      </c>
      <c r="D132" s="340">
        <v>47245055.189999998</v>
      </c>
      <c r="E132" s="340">
        <v>179144786.36000001</v>
      </c>
      <c r="F132" s="340">
        <v>-2100866820.01</v>
      </c>
    </row>
    <row r="133" spans="1:6" x14ac:dyDescent="0.25">
      <c r="A133" s="339">
        <v>168507002</v>
      </c>
      <c r="B133" s="334" t="s">
        <v>43</v>
      </c>
      <c r="C133" s="340">
        <v>-2320645570.6199999</v>
      </c>
      <c r="D133" s="340">
        <v>38230166.960000001</v>
      </c>
      <c r="E133" s="340">
        <v>157608619.18000001</v>
      </c>
      <c r="F133" s="340">
        <v>-2440024022.8400002</v>
      </c>
    </row>
    <row r="134" spans="1:6" x14ac:dyDescent="0.25">
      <c r="A134" s="339">
        <v>168507003</v>
      </c>
      <c r="B134" s="334" t="s">
        <v>44</v>
      </c>
      <c r="C134" s="340">
        <v>-61855070.600000001</v>
      </c>
      <c r="D134" s="340">
        <v>0</v>
      </c>
      <c r="E134" s="340">
        <v>1874395.92</v>
      </c>
      <c r="F134" s="340">
        <v>-63729466.520000003</v>
      </c>
    </row>
    <row r="135" spans="1:6" x14ac:dyDescent="0.25">
      <c r="A135" s="339">
        <v>168507007</v>
      </c>
      <c r="B135" s="334" t="s">
        <v>45</v>
      </c>
      <c r="C135" s="340">
        <v>-53710673.909999996</v>
      </c>
      <c r="D135" s="340">
        <v>0</v>
      </c>
      <c r="E135" s="340">
        <v>46841967.899999999</v>
      </c>
      <c r="F135" s="340">
        <v>-100552641.81</v>
      </c>
    </row>
    <row r="136" spans="1:6" x14ac:dyDescent="0.25">
      <c r="A136" s="339">
        <v>168508</v>
      </c>
      <c r="B136" s="334" t="s">
        <v>46</v>
      </c>
      <c r="C136" s="340">
        <v>-382989467.61000001</v>
      </c>
      <c r="D136" s="340">
        <v>14348933.65</v>
      </c>
      <c r="E136" s="340">
        <v>11433308.279999999</v>
      </c>
      <c r="F136" s="340">
        <v>-380073842.24000001</v>
      </c>
    </row>
    <row r="137" spans="1:6" x14ac:dyDescent="0.25">
      <c r="A137" s="339">
        <v>168508002</v>
      </c>
      <c r="B137" s="334" t="s">
        <v>47</v>
      </c>
      <c r="C137" s="340">
        <v>-338519985.61000001</v>
      </c>
      <c r="D137" s="340">
        <v>0</v>
      </c>
      <c r="E137" s="340">
        <v>10258181.43</v>
      </c>
      <c r="F137" s="340">
        <v>-348778167.04000002</v>
      </c>
    </row>
    <row r="138" spans="1:6" x14ac:dyDescent="0.25">
      <c r="A138" s="339">
        <v>168508006</v>
      </c>
      <c r="B138" s="334" t="s">
        <v>64</v>
      </c>
      <c r="C138" s="340">
        <v>-44469482</v>
      </c>
      <c r="D138" s="340">
        <v>14348933.65</v>
      </c>
      <c r="E138" s="340">
        <v>1175126.8500000001</v>
      </c>
      <c r="F138" s="340">
        <v>-31295675.199999999</v>
      </c>
    </row>
    <row r="139" spans="1:6" x14ac:dyDescent="0.25">
      <c r="A139" s="339">
        <v>168509</v>
      </c>
      <c r="B139" s="334" t="s">
        <v>52</v>
      </c>
      <c r="C139" s="340">
        <v>-6408428.2400000002</v>
      </c>
      <c r="D139" s="340">
        <v>0</v>
      </c>
      <c r="E139" s="340">
        <v>194194.8</v>
      </c>
      <c r="F139" s="340">
        <v>-6602623.04</v>
      </c>
    </row>
    <row r="140" spans="1:6" x14ac:dyDescent="0.25">
      <c r="A140" s="339">
        <v>168509002</v>
      </c>
      <c r="B140" s="334" t="s">
        <v>53</v>
      </c>
      <c r="C140" s="340">
        <v>-3820557.64</v>
      </c>
      <c r="D140" s="340">
        <v>0</v>
      </c>
      <c r="E140" s="340">
        <v>115774.47</v>
      </c>
      <c r="F140" s="340">
        <v>-3936332.11</v>
      </c>
    </row>
    <row r="141" spans="1:6" ht="30" x14ac:dyDescent="0.25">
      <c r="A141" s="339">
        <v>168509006</v>
      </c>
      <c r="B141" s="334" t="s">
        <v>66</v>
      </c>
      <c r="C141" s="340">
        <v>-2587870.6</v>
      </c>
      <c r="D141" s="340">
        <v>0</v>
      </c>
      <c r="E141" s="340">
        <v>78420.33</v>
      </c>
      <c r="F141" s="340">
        <v>-2666290.9300000002</v>
      </c>
    </row>
    <row r="142" spans="1:6" x14ac:dyDescent="0.25">
      <c r="A142" s="339">
        <v>168513</v>
      </c>
      <c r="B142" s="334" t="s">
        <v>73</v>
      </c>
      <c r="C142" s="340">
        <v>-32406</v>
      </c>
      <c r="D142" s="340">
        <v>32406</v>
      </c>
      <c r="E142" s="340">
        <v>0</v>
      </c>
      <c r="F142" s="340">
        <v>0</v>
      </c>
    </row>
    <row r="143" spans="1:6" ht="30" x14ac:dyDescent="0.25">
      <c r="A143" s="339">
        <v>168513028</v>
      </c>
      <c r="B143" s="334" t="s">
        <v>77</v>
      </c>
      <c r="C143" s="340">
        <v>-32406</v>
      </c>
      <c r="D143" s="340">
        <v>32406</v>
      </c>
      <c r="E143" s="340">
        <v>0</v>
      </c>
      <c r="F143" s="340">
        <v>0</v>
      </c>
    </row>
    <row r="144" spans="1:6" x14ac:dyDescent="0.25">
      <c r="A144" s="339">
        <v>168515</v>
      </c>
      <c r="B144" s="334" t="s">
        <v>80</v>
      </c>
      <c r="C144" s="340">
        <v>-2025967040.3</v>
      </c>
      <c r="D144" s="340">
        <v>11239441.470000001</v>
      </c>
      <c r="E144" s="340">
        <v>175103843.94999999</v>
      </c>
      <c r="F144" s="340">
        <v>-2189831442.7800002</v>
      </c>
    </row>
    <row r="145" spans="1:6" x14ac:dyDescent="0.25">
      <c r="A145" s="339">
        <v>168515041</v>
      </c>
      <c r="B145" s="334" t="s">
        <v>81</v>
      </c>
      <c r="C145" s="340">
        <v>-72544652.579999998</v>
      </c>
      <c r="D145" s="340">
        <v>0</v>
      </c>
      <c r="E145" s="340">
        <v>2198322.81</v>
      </c>
      <c r="F145" s="340">
        <v>-74742975.390000001</v>
      </c>
    </row>
    <row r="146" spans="1:6" ht="30" x14ac:dyDescent="0.25">
      <c r="A146" s="339">
        <v>168515062</v>
      </c>
      <c r="B146" s="334" t="s">
        <v>401</v>
      </c>
      <c r="C146" s="340">
        <v>-6153156.9400000004</v>
      </c>
      <c r="D146" s="340">
        <v>0</v>
      </c>
      <c r="E146" s="340">
        <v>186459.3</v>
      </c>
      <c r="F146" s="340">
        <v>-6339616.2400000002</v>
      </c>
    </row>
    <row r="147" spans="1:6" x14ac:dyDescent="0.25">
      <c r="A147" s="339">
        <v>168515072</v>
      </c>
      <c r="B147" s="334" t="s">
        <v>74</v>
      </c>
      <c r="C147" s="340">
        <v>-11347166.140000001</v>
      </c>
      <c r="D147" s="340">
        <v>0</v>
      </c>
      <c r="E147" s="340">
        <v>343853.52</v>
      </c>
      <c r="F147" s="340">
        <v>-11691019.66</v>
      </c>
    </row>
    <row r="148" spans="1:6" ht="30" x14ac:dyDescent="0.25">
      <c r="A148" s="339">
        <v>168515074</v>
      </c>
      <c r="B148" s="334" t="s">
        <v>75</v>
      </c>
      <c r="C148" s="340">
        <v>-461299347.94</v>
      </c>
      <c r="D148" s="340">
        <v>0</v>
      </c>
      <c r="E148" s="340">
        <v>14138923.5</v>
      </c>
      <c r="F148" s="340">
        <v>-475438271.44</v>
      </c>
    </row>
    <row r="149" spans="1:6" ht="30" x14ac:dyDescent="0.25">
      <c r="A149" s="339">
        <v>168515087</v>
      </c>
      <c r="B149" s="334" t="s">
        <v>386</v>
      </c>
      <c r="C149" s="340">
        <v>-1005965.07</v>
      </c>
      <c r="D149" s="340">
        <v>0</v>
      </c>
      <c r="E149" s="340">
        <v>41876.76</v>
      </c>
      <c r="F149" s="340">
        <v>-1047841.83</v>
      </c>
    </row>
    <row r="150" spans="1:6" ht="30" x14ac:dyDescent="0.25">
      <c r="A150" s="339">
        <v>168515090</v>
      </c>
      <c r="B150" s="334" t="s">
        <v>76</v>
      </c>
      <c r="C150" s="340">
        <v>-38773757.490000002</v>
      </c>
      <c r="D150" s="340">
        <v>548762.16</v>
      </c>
      <c r="E150" s="340">
        <v>4711574.03</v>
      </c>
      <c r="F150" s="340">
        <v>-42936569.359999999</v>
      </c>
    </row>
    <row r="151" spans="1:6" ht="30" x14ac:dyDescent="0.25">
      <c r="A151" s="339">
        <v>168515091</v>
      </c>
      <c r="B151" s="334" t="s">
        <v>77</v>
      </c>
      <c r="C151" s="340">
        <v>-64941373.159999996</v>
      </c>
      <c r="D151" s="340">
        <v>882227.48</v>
      </c>
      <c r="E151" s="340">
        <v>6539465.3799999999</v>
      </c>
      <c r="F151" s="340">
        <v>-70598611.060000002</v>
      </c>
    </row>
    <row r="152" spans="1:6" ht="30" x14ac:dyDescent="0.25">
      <c r="A152" s="339">
        <v>168515096</v>
      </c>
      <c r="B152" s="334" t="s">
        <v>78</v>
      </c>
      <c r="C152" s="340">
        <v>-862200090.79999995</v>
      </c>
      <c r="D152" s="340">
        <v>5184260.79</v>
      </c>
      <c r="E152" s="340">
        <v>78801896.650000006</v>
      </c>
      <c r="F152" s="340">
        <v>-935817726.65999997</v>
      </c>
    </row>
    <row r="153" spans="1:6" ht="30" x14ac:dyDescent="0.25">
      <c r="A153" s="339">
        <v>168515097</v>
      </c>
      <c r="B153" s="334" t="s">
        <v>79</v>
      </c>
      <c r="C153" s="340">
        <v>-135224970.96000001</v>
      </c>
      <c r="D153" s="340">
        <v>4436449.0199999996</v>
      </c>
      <c r="E153" s="340">
        <v>44560534.25</v>
      </c>
      <c r="F153" s="340">
        <v>-175349056.19</v>
      </c>
    </row>
    <row r="154" spans="1:6" ht="30" x14ac:dyDescent="0.25">
      <c r="A154" s="339">
        <v>168515098</v>
      </c>
      <c r="B154" s="334" t="s">
        <v>451</v>
      </c>
      <c r="C154" s="340">
        <v>-3389248.68</v>
      </c>
      <c r="D154" s="340">
        <v>0</v>
      </c>
      <c r="E154" s="340">
        <v>102704.49</v>
      </c>
      <c r="F154" s="340">
        <v>-3491953.17</v>
      </c>
    </row>
    <row r="155" spans="1:6" ht="30" x14ac:dyDescent="0.25">
      <c r="A155" s="339">
        <v>168515104</v>
      </c>
      <c r="B155" s="334" t="s">
        <v>82</v>
      </c>
      <c r="C155" s="340">
        <v>-369087310.54000002</v>
      </c>
      <c r="D155" s="340">
        <v>187742.02</v>
      </c>
      <c r="E155" s="340">
        <v>8814169.2899999991</v>
      </c>
      <c r="F155" s="340">
        <v>-377713737.81</v>
      </c>
    </row>
    <row r="156" spans="1:6" ht="30" x14ac:dyDescent="0.25">
      <c r="A156" s="339">
        <v>168515107</v>
      </c>
      <c r="B156" s="334" t="s">
        <v>473</v>
      </c>
      <c r="C156" s="340">
        <v>0</v>
      </c>
      <c r="D156" s="340">
        <v>0</v>
      </c>
      <c r="E156" s="340">
        <v>14664063.970000001</v>
      </c>
      <c r="F156" s="340">
        <v>-14664063.970000001</v>
      </c>
    </row>
    <row r="157" spans="1:6" ht="30" x14ac:dyDescent="0.25">
      <c r="A157" s="339">
        <v>1695</v>
      </c>
      <c r="B157" s="334" t="s">
        <v>419</v>
      </c>
      <c r="C157" s="340">
        <v>-614553211.51999998</v>
      </c>
      <c r="D157" s="340">
        <v>0</v>
      </c>
      <c r="E157" s="340">
        <v>0</v>
      </c>
      <c r="F157" s="340">
        <v>-614553211.51999998</v>
      </c>
    </row>
    <row r="158" spans="1:6" x14ac:dyDescent="0.25">
      <c r="A158" s="339">
        <v>169508</v>
      </c>
      <c r="B158" s="334" t="s">
        <v>33</v>
      </c>
      <c r="C158" s="340">
        <v>-37777296.140000001</v>
      </c>
      <c r="D158" s="340">
        <v>0</v>
      </c>
      <c r="E158" s="340">
        <v>0</v>
      </c>
      <c r="F158" s="340">
        <v>-37777296.140000001</v>
      </c>
    </row>
    <row r="159" spans="1:6" x14ac:dyDescent="0.25">
      <c r="A159" s="339">
        <v>169508011</v>
      </c>
      <c r="B159" s="334" t="s">
        <v>35</v>
      </c>
      <c r="C159" s="340">
        <v>-37777296.140000001</v>
      </c>
      <c r="D159" s="340">
        <v>0</v>
      </c>
      <c r="E159" s="340">
        <v>0</v>
      </c>
      <c r="F159" s="340">
        <v>-37777296.140000001</v>
      </c>
    </row>
    <row r="160" spans="1:6" x14ac:dyDescent="0.25">
      <c r="A160" s="339">
        <v>169512</v>
      </c>
      <c r="B160" s="334" t="s">
        <v>416</v>
      </c>
      <c r="C160" s="340">
        <v>-576775915.38</v>
      </c>
      <c r="D160" s="340">
        <v>0</v>
      </c>
      <c r="E160" s="340">
        <v>0</v>
      </c>
      <c r="F160" s="340">
        <v>-576775915.38</v>
      </c>
    </row>
    <row r="161" spans="1:6" x14ac:dyDescent="0.25">
      <c r="A161" s="339">
        <v>169512002</v>
      </c>
      <c r="B161" s="334" t="s">
        <v>47</v>
      </c>
      <c r="C161" s="340">
        <v>-576775915.38</v>
      </c>
      <c r="D161" s="340">
        <v>0</v>
      </c>
      <c r="E161" s="340">
        <v>0</v>
      </c>
      <c r="F161" s="340">
        <v>-576775915.38</v>
      </c>
    </row>
    <row r="162" spans="1:6" x14ac:dyDescent="0.25">
      <c r="A162" s="339">
        <v>19</v>
      </c>
      <c r="B162" s="334" t="s">
        <v>83</v>
      </c>
      <c r="C162" s="340">
        <v>30418494866.75</v>
      </c>
      <c r="D162" s="340">
        <v>97842320.959999993</v>
      </c>
      <c r="E162" s="340">
        <v>1579206744.1600001</v>
      </c>
      <c r="F162" s="340">
        <v>28937130443.549999</v>
      </c>
    </row>
    <row r="163" spans="1:6" x14ac:dyDescent="0.25">
      <c r="A163" s="339">
        <v>1906</v>
      </c>
      <c r="B163" s="334" t="s">
        <v>410</v>
      </c>
      <c r="C163" s="340">
        <v>396330664</v>
      </c>
      <c r="D163" s="340">
        <v>0</v>
      </c>
      <c r="E163" s="340">
        <v>0</v>
      </c>
      <c r="F163" s="340">
        <v>396330664</v>
      </c>
    </row>
    <row r="164" spans="1:6" x14ac:dyDescent="0.25">
      <c r="A164" s="339">
        <v>190604</v>
      </c>
      <c r="B164" s="334" t="s">
        <v>409</v>
      </c>
      <c r="C164" s="340">
        <v>396330664</v>
      </c>
      <c r="D164" s="340">
        <v>0</v>
      </c>
      <c r="E164" s="340">
        <v>0</v>
      </c>
      <c r="F164" s="340">
        <v>396330664</v>
      </c>
    </row>
    <row r="165" spans="1:6" x14ac:dyDescent="0.25">
      <c r="A165" s="339">
        <v>190604001</v>
      </c>
      <c r="B165" s="334" t="s">
        <v>408</v>
      </c>
      <c r="C165" s="340">
        <v>396330664</v>
      </c>
      <c r="D165" s="340">
        <v>0</v>
      </c>
      <c r="E165" s="340">
        <v>0</v>
      </c>
      <c r="F165" s="340">
        <v>396330664</v>
      </c>
    </row>
    <row r="166" spans="1:6" x14ac:dyDescent="0.25">
      <c r="A166" s="339">
        <v>1908</v>
      </c>
      <c r="B166" s="334" t="s">
        <v>86</v>
      </c>
      <c r="C166" s="340">
        <v>3587344335.6500001</v>
      </c>
      <c r="D166" s="340">
        <v>97842320.959999993</v>
      </c>
      <c r="E166" s="340">
        <v>206880.25</v>
      </c>
      <c r="F166" s="340">
        <v>3684979776.3600001</v>
      </c>
    </row>
    <row r="167" spans="1:6" x14ac:dyDescent="0.25">
      <c r="A167" s="339">
        <v>190801</v>
      </c>
      <c r="B167" s="334" t="s">
        <v>87</v>
      </c>
      <c r="C167" s="340">
        <v>3587344335.6500001</v>
      </c>
      <c r="D167" s="340">
        <v>97842320.959999993</v>
      </c>
      <c r="E167" s="340">
        <v>206880.25</v>
      </c>
      <c r="F167" s="340">
        <v>3684979776.3600001</v>
      </c>
    </row>
    <row r="168" spans="1:6" x14ac:dyDescent="0.25">
      <c r="A168" s="339">
        <v>190801001</v>
      </c>
      <c r="B168" s="334" t="s">
        <v>87</v>
      </c>
      <c r="C168" s="340">
        <v>3587240919.6500001</v>
      </c>
      <c r="D168" s="340">
        <v>97842320.959999993</v>
      </c>
      <c r="E168" s="340">
        <v>206880.25</v>
      </c>
      <c r="F168" s="340">
        <v>3684876360.3600001</v>
      </c>
    </row>
    <row r="169" spans="1:6" x14ac:dyDescent="0.25">
      <c r="A169" s="339">
        <v>190801002</v>
      </c>
      <c r="B169" s="334" t="s">
        <v>452</v>
      </c>
      <c r="C169" s="340">
        <v>103416</v>
      </c>
      <c r="D169" s="340">
        <v>0</v>
      </c>
      <c r="E169" s="340">
        <v>0</v>
      </c>
      <c r="F169" s="340">
        <v>103416</v>
      </c>
    </row>
    <row r="170" spans="1:6" x14ac:dyDescent="0.25">
      <c r="A170" s="339">
        <v>1909</v>
      </c>
      <c r="B170" s="334" t="s">
        <v>453</v>
      </c>
      <c r="C170" s="340">
        <v>101363</v>
      </c>
      <c r="D170" s="340">
        <v>0</v>
      </c>
      <c r="E170" s="340">
        <v>0</v>
      </c>
      <c r="F170" s="340">
        <v>101363</v>
      </c>
    </row>
    <row r="171" spans="1:6" x14ac:dyDescent="0.25">
      <c r="A171" s="339">
        <v>190903</v>
      </c>
      <c r="B171" s="334" t="s">
        <v>454</v>
      </c>
      <c r="C171" s="340">
        <v>101363</v>
      </c>
      <c r="D171" s="340">
        <v>0</v>
      </c>
      <c r="E171" s="340">
        <v>0</v>
      </c>
      <c r="F171" s="340">
        <v>101363</v>
      </c>
    </row>
    <row r="172" spans="1:6" x14ac:dyDescent="0.25">
      <c r="A172" s="339">
        <v>190903001</v>
      </c>
      <c r="B172" s="334" t="s">
        <v>454</v>
      </c>
      <c r="C172" s="340">
        <v>101363</v>
      </c>
      <c r="D172" s="340">
        <v>0</v>
      </c>
      <c r="E172" s="340">
        <v>0</v>
      </c>
      <c r="F172" s="340">
        <v>101363</v>
      </c>
    </row>
    <row r="173" spans="1:6" x14ac:dyDescent="0.25">
      <c r="A173" s="339">
        <v>1970</v>
      </c>
      <c r="B173" s="334" t="s">
        <v>88</v>
      </c>
      <c r="C173" s="340">
        <v>34933701937.230003</v>
      </c>
      <c r="D173" s="340">
        <v>0</v>
      </c>
      <c r="E173" s="340">
        <v>0</v>
      </c>
      <c r="F173" s="340">
        <v>34933701937.230003</v>
      </c>
    </row>
    <row r="174" spans="1:6" x14ac:dyDescent="0.25">
      <c r="A174" s="339">
        <v>197007</v>
      </c>
      <c r="B174" s="334" t="s">
        <v>89</v>
      </c>
      <c r="C174" s="340">
        <v>34933701937.230003</v>
      </c>
      <c r="D174" s="340">
        <v>0</v>
      </c>
      <c r="E174" s="340">
        <v>0</v>
      </c>
      <c r="F174" s="340">
        <v>34933701937.230003</v>
      </c>
    </row>
    <row r="175" spans="1:6" x14ac:dyDescent="0.25">
      <c r="A175" s="339">
        <v>197007001</v>
      </c>
      <c r="B175" s="334" t="s">
        <v>89</v>
      </c>
      <c r="C175" s="340">
        <v>34933701937.230003</v>
      </c>
      <c r="D175" s="340">
        <v>0</v>
      </c>
      <c r="E175" s="340">
        <v>0</v>
      </c>
      <c r="F175" s="340">
        <v>34933701937.230003</v>
      </c>
    </row>
    <row r="176" spans="1:6" ht="30" x14ac:dyDescent="0.25">
      <c r="A176" s="339">
        <v>1975</v>
      </c>
      <c r="B176" s="334" t="s">
        <v>90</v>
      </c>
      <c r="C176" s="340">
        <v>-8498983433.1300001</v>
      </c>
      <c r="D176" s="340">
        <v>0</v>
      </c>
      <c r="E176" s="340">
        <v>1578999863.9100001</v>
      </c>
      <c r="F176" s="340">
        <v>-10077983297.040001</v>
      </c>
    </row>
    <row r="177" spans="1:7" x14ac:dyDescent="0.25">
      <c r="A177" s="339">
        <v>197507</v>
      </c>
      <c r="B177" s="334" t="s">
        <v>89</v>
      </c>
      <c r="C177" s="340">
        <v>-8498983433.1300001</v>
      </c>
      <c r="D177" s="340">
        <v>0</v>
      </c>
      <c r="E177" s="340">
        <v>1578999863.9100001</v>
      </c>
      <c r="F177" s="340">
        <v>-10077983297.040001</v>
      </c>
    </row>
    <row r="178" spans="1:7" x14ac:dyDescent="0.25">
      <c r="A178" s="339">
        <v>197507001</v>
      </c>
      <c r="B178" s="334" t="s">
        <v>89</v>
      </c>
      <c r="C178" s="340">
        <v>-8498983433.1300001</v>
      </c>
      <c r="D178" s="340">
        <v>0</v>
      </c>
      <c r="E178" s="340">
        <v>1578999863.9100001</v>
      </c>
      <c r="F178" s="340">
        <v>-10077983297.040001</v>
      </c>
    </row>
    <row r="179" spans="1:7" x14ac:dyDescent="0.25">
      <c r="A179" s="465">
        <v>2</v>
      </c>
      <c r="B179" s="334" t="s">
        <v>91</v>
      </c>
      <c r="C179" s="340">
        <v>79380794694.601395</v>
      </c>
      <c r="D179" s="340">
        <v>153080375290.26001</v>
      </c>
      <c r="E179" s="340">
        <v>184590869383.22</v>
      </c>
      <c r="F179" s="340">
        <v>110891288787.561</v>
      </c>
      <c r="G179" s="336">
        <f>+F330-F366</f>
        <v>-45518177735.809998</v>
      </c>
    </row>
    <row r="180" spans="1:7" x14ac:dyDescent="0.25">
      <c r="A180" s="339">
        <v>23</v>
      </c>
      <c r="B180" s="334" t="s">
        <v>92</v>
      </c>
      <c r="C180" s="340">
        <v>6633904572</v>
      </c>
      <c r="D180" s="340">
        <v>0</v>
      </c>
      <c r="E180" s="340">
        <v>0</v>
      </c>
      <c r="F180" s="340">
        <v>6633904572</v>
      </c>
    </row>
    <row r="181" spans="1:7" x14ac:dyDescent="0.25">
      <c r="A181" s="339">
        <v>2314</v>
      </c>
      <c r="B181" s="334" t="s">
        <v>93</v>
      </c>
      <c r="C181" s="340">
        <v>6633904572</v>
      </c>
      <c r="D181" s="340">
        <v>0</v>
      </c>
      <c r="E181" s="340">
        <v>0</v>
      </c>
      <c r="F181" s="340">
        <v>6633904572</v>
      </c>
    </row>
    <row r="182" spans="1:7" x14ac:dyDescent="0.25">
      <c r="A182" s="339">
        <v>231407</v>
      </c>
      <c r="B182" s="334" t="s">
        <v>94</v>
      </c>
      <c r="C182" s="340">
        <v>6633904572</v>
      </c>
      <c r="D182" s="340">
        <v>0</v>
      </c>
      <c r="E182" s="340">
        <v>0</v>
      </c>
      <c r="F182" s="340">
        <v>6633904572</v>
      </c>
    </row>
    <row r="183" spans="1:7" x14ac:dyDescent="0.25">
      <c r="A183" s="339">
        <v>231407001</v>
      </c>
      <c r="B183" s="334" t="s">
        <v>95</v>
      </c>
      <c r="C183" s="340">
        <v>6633904572</v>
      </c>
      <c r="D183" s="340">
        <v>0</v>
      </c>
      <c r="E183" s="340">
        <v>0</v>
      </c>
      <c r="F183" s="340">
        <v>6633904572</v>
      </c>
    </row>
    <row r="184" spans="1:7" x14ac:dyDescent="0.25">
      <c r="A184" s="339">
        <v>24</v>
      </c>
      <c r="B184" s="334" t="s">
        <v>96</v>
      </c>
      <c r="C184" s="340">
        <v>29631778599.081402</v>
      </c>
      <c r="D184" s="340">
        <v>87729535957.460007</v>
      </c>
      <c r="E184" s="340">
        <v>78552414944.75</v>
      </c>
      <c r="F184" s="340">
        <v>20454657586.371399</v>
      </c>
    </row>
    <row r="185" spans="1:7" ht="30" x14ac:dyDescent="0.25">
      <c r="A185" s="339">
        <v>2401</v>
      </c>
      <c r="B185" s="334" t="s">
        <v>97</v>
      </c>
      <c r="C185" s="340">
        <v>21968319254</v>
      </c>
      <c r="D185" s="340">
        <v>24736707935.049999</v>
      </c>
      <c r="E185" s="340">
        <v>16271150388.049999</v>
      </c>
      <c r="F185" s="340">
        <v>13502761707</v>
      </c>
    </row>
    <row r="186" spans="1:7" x14ac:dyDescent="0.25">
      <c r="A186" s="339">
        <v>240101</v>
      </c>
      <c r="B186" s="334" t="s">
        <v>98</v>
      </c>
      <c r="C186" s="340">
        <v>10687008607</v>
      </c>
      <c r="D186" s="340">
        <v>10859024913</v>
      </c>
      <c r="E186" s="340">
        <v>172016306</v>
      </c>
      <c r="F186" s="340">
        <v>0</v>
      </c>
    </row>
    <row r="187" spans="1:7" x14ac:dyDescent="0.25">
      <c r="A187" s="339">
        <v>240101001</v>
      </c>
      <c r="B187" s="334" t="s">
        <v>98</v>
      </c>
      <c r="C187" s="340">
        <v>10687008607</v>
      </c>
      <c r="D187" s="340">
        <v>10859024913</v>
      </c>
      <c r="E187" s="340">
        <v>172016306</v>
      </c>
      <c r="F187" s="340">
        <v>0</v>
      </c>
    </row>
    <row r="188" spans="1:7" x14ac:dyDescent="0.25">
      <c r="A188" s="339">
        <v>240102</v>
      </c>
      <c r="B188" s="334" t="s">
        <v>99</v>
      </c>
      <c r="C188" s="340">
        <v>11281310647</v>
      </c>
      <c r="D188" s="340">
        <v>13877683022.049999</v>
      </c>
      <c r="E188" s="340">
        <v>16099134082.049999</v>
      </c>
      <c r="F188" s="340">
        <v>13502761707</v>
      </c>
    </row>
    <row r="189" spans="1:7" x14ac:dyDescent="0.25">
      <c r="A189" s="339">
        <v>240102001</v>
      </c>
      <c r="B189" s="334" t="s">
        <v>100</v>
      </c>
      <c r="C189" s="340">
        <v>11281310647</v>
      </c>
      <c r="D189" s="340">
        <v>13877683022.049999</v>
      </c>
      <c r="E189" s="340">
        <v>16099134082.049999</v>
      </c>
      <c r="F189" s="340">
        <v>13502761707</v>
      </c>
    </row>
    <row r="190" spans="1:7" x14ac:dyDescent="0.25">
      <c r="A190" s="339">
        <v>2403</v>
      </c>
      <c r="B190" s="334" t="s">
        <v>101</v>
      </c>
      <c r="C190" s="340">
        <v>1.4829999999999999E-3</v>
      </c>
      <c r="D190" s="340">
        <v>0</v>
      </c>
      <c r="E190" s="340">
        <v>0</v>
      </c>
      <c r="F190" s="340">
        <v>1.4829999999999999E-3</v>
      </c>
    </row>
    <row r="191" spans="1:7" x14ac:dyDescent="0.25">
      <c r="A191" s="339">
        <v>240315</v>
      </c>
      <c r="B191" s="334" t="s">
        <v>22</v>
      </c>
      <c r="C191" s="340">
        <v>1.4829999999999999E-3</v>
      </c>
      <c r="D191" s="340">
        <v>0</v>
      </c>
      <c r="E191" s="340">
        <v>0</v>
      </c>
      <c r="F191" s="340">
        <v>1.4829999999999999E-3</v>
      </c>
    </row>
    <row r="192" spans="1:7" x14ac:dyDescent="0.25">
      <c r="A192" s="339">
        <v>240315001</v>
      </c>
      <c r="B192" s="334" t="s">
        <v>22</v>
      </c>
      <c r="C192" s="340">
        <v>1.4829999999999999E-3</v>
      </c>
      <c r="D192" s="340">
        <v>0</v>
      </c>
      <c r="E192" s="340">
        <v>0</v>
      </c>
      <c r="F192" s="340">
        <v>1.4829999999999999E-3</v>
      </c>
    </row>
    <row r="193" spans="1:6" x14ac:dyDescent="0.25">
      <c r="A193" s="339">
        <v>2407</v>
      </c>
      <c r="B193" s="334" t="s">
        <v>102</v>
      </c>
      <c r="C193" s="340">
        <v>303392980</v>
      </c>
      <c r="D193" s="340">
        <v>22419075</v>
      </c>
      <c r="E193" s="340">
        <v>5255946</v>
      </c>
      <c r="F193" s="340">
        <v>286229851</v>
      </c>
    </row>
    <row r="194" spans="1:6" x14ac:dyDescent="0.25">
      <c r="A194" s="339">
        <v>240706</v>
      </c>
      <c r="B194" s="334" t="s">
        <v>103</v>
      </c>
      <c r="C194" s="340">
        <v>0</v>
      </c>
      <c r="D194" s="340">
        <v>581056</v>
      </c>
      <c r="E194" s="340">
        <v>581056</v>
      </c>
      <c r="F194" s="340">
        <v>0</v>
      </c>
    </row>
    <row r="195" spans="1:6" x14ac:dyDescent="0.25">
      <c r="A195" s="339">
        <v>240706002</v>
      </c>
      <c r="B195" s="334" t="s">
        <v>104</v>
      </c>
      <c r="C195" s="340">
        <v>0</v>
      </c>
      <c r="D195" s="340">
        <v>581056</v>
      </c>
      <c r="E195" s="340">
        <v>581056</v>
      </c>
      <c r="F195" s="340">
        <v>0</v>
      </c>
    </row>
    <row r="196" spans="1:6" x14ac:dyDescent="0.25">
      <c r="A196" s="339">
        <v>240720</v>
      </c>
      <c r="B196" s="334" t="s">
        <v>105</v>
      </c>
      <c r="C196" s="340">
        <v>303392980</v>
      </c>
      <c r="D196" s="340">
        <v>21838019</v>
      </c>
      <c r="E196" s="340">
        <v>4616784</v>
      </c>
      <c r="F196" s="340">
        <v>286171745</v>
      </c>
    </row>
    <row r="197" spans="1:6" x14ac:dyDescent="0.25">
      <c r="A197" s="339">
        <v>240720001</v>
      </c>
      <c r="B197" s="334" t="s">
        <v>105</v>
      </c>
      <c r="C197" s="340">
        <v>303392980</v>
      </c>
      <c r="D197" s="340">
        <v>21838019</v>
      </c>
      <c r="E197" s="340">
        <v>4616784</v>
      </c>
      <c r="F197" s="340">
        <v>286171745</v>
      </c>
    </row>
    <row r="198" spans="1:6" x14ac:dyDescent="0.25">
      <c r="A198" s="339">
        <v>240722</v>
      </c>
      <c r="B198" s="334" t="s">
        <v>106</v>
      </c>
      <c r="C198" s="340">
        <v>0</v>
      </c>
      <c r="D198" s="340">
        <v>0</v>
      </c>
      <c r="E198" s="340">
        <v>58106</v>
      </c>
      <c r="F198" s="340">
        <v>58106</v>
      </c>
    </row>
    <row r="199" spans="1:6" ht="30" x14ac:dyDescent="0.25">
      <c r="A199" s="339">
        <v>240722002</v>
      </c>
      <c r="B199" s="334" t="s">
        <v>107</v>
      </c>
      <c r="C199" s="340">
        <v>0</v>
      </c>
      <c r="D199" s="340">
        <v>0</v>
      </c>
      <c r="E199" s="340">
        <v>58106</v>
      </c>
      <c r="F199" s="340">
        <v>58106</v>
      </c>
    </row>
    <row r="200" spans="1:6" x14ac:dyDescent="0.25">
      <c r="A200" s="339">
        <v>2424</v>
      </c>
      <c r="B200" s="334" t="s">
        <v>108</v>
      </c>
      <c r="C200" s="340">
        <v>329209126</v>
      </c>
      <c r="D200" s="340">
        <v>9388716683</v>
      </c>
      <c r="E200" s="340">
        <v>9078640696</v>
      </c>
      <c r="F200" s="340">
        <v>19133139</v>
      </c>
    </row>
    <row r="201" spans="1:6" x14ac:dyDescent="0.25">
      <c r="A201" s="339">
        <v>242401</v>
      </c>
      <c r="B201" s="334" t="s">
        <v>109</v>
      </c>
      <c r="C201" s="340">
        <v>321093134</v>
      </c>
      <c r="D201" s="340">
        <v>3425139374</v>
      </c>
      <c r="E201" s="340">
        <v>3113895288</v>
      </c>
      <c r="F201" s="340">
        <v>9849048</v>
      </c>
    </row>
    <row r="202" spans="1:6" x14ac:dyDescent="0.25">
      <c r="A202" s="339">
        <v>242401001</v>
      </c>
      <c r="B202" s="334" t="s">
        <v>109</v>
      </c>
      <c r="C202" s="340">
        <v>321093134</v>
      </c>
      <c r="D202" s="340">
        <v>3425139374</v>
      </c>
      <c r="E202" s="340">
        <v>3113895288</v>
      </c>
      <c r="F202" s="340">
        <v>9849048</v>
      </c>
    </row>
    <row r="203" spans="1:6" x14ac:dyDescent="0.25">
      <c r="A203" s="339">
        <v>242402</v>
      </c>
      <c r="B203" s="334" t="s">
        <v>110</v>
      </c>
      <c r="C203" s="340">
        <v>2677289</v>
      </c>
      <c r="D203" s="340">
        <v>2128043624</v>
      </c>
      <c r="E203" s="340">
        <v>2128456255</v>
      </c>
      <c r="F203" s="340">
        <v>3089920</v>
      </c>
    </row>
    <row r="204" spans="1:6" x14ac:dyDescent="0.25">
      <c r="A204" s="339">
        <v>242402001</v>
      </c>
      <c r="B204" s="334" t="s">
        <v>110</v>
      </c>
      <c r="C204" s="340">
        <v>2677289</v>
      </c>
      <c r="D204" s="340">
        <v>2128043624</v>
      </c>
      <c r="E204" s="340">
        <v>2128456255</v>
      </c>
      <c r="F204" s="340">
        <v>3089920</v>
      </c>
    </row>
    <row r="205" spans="1:6" x14ac:dyDescent="0.25">
      <c r="A205" s="339">
        <v>242404</v>
      </c>
      <c r="B205" s="334" t="s">
        <v>111</v>
      </c>
      <c r="C205" s="340">
        <v>0</v>
      </c>
      <c r="D205" s="340">
        <v>34427817</v>
      </c>
      <c r="E205" s="340">
        <v>34427817</v>
      </c>
      <c r="F205" s="340">
        <v>0</v>
      </c>
    </row>
    <row r="206" spans="1:6" x14ac:dyDescent="0.25">
      <c r="A206" s="339">
        <v>242404001</v>
      </c>
      <c r="B206" s="334" t="s">
        <v>111</v>
      </c>
      <c r="C206" s="340">
        <v>0</v>
      </c>
      <c r="D206" s="340">
        <v>34427817</v>
      </c>
      <c r="E206" s="340">
        <v>34427817</v>
      </c>
      <c r="F206" s="340">
        <v>0</v>
      </c>
    </row>
    <row r="207" spans="1:6" x14ac:dyDescent="0.25">
      <c r="A207" s="339">
        <v>242407</v>
      </c>
      <c r="B207" s="334" t="s">
        <v>112</v>
      </c>
      <c r="C207" s="340">
        <v>0</v>
      </c>
      <c r="D207" s="340">
        <v>2946364137</v>
      </c>
      <c r="E207" s="340">
        <v>2946364137</v>
      </c>
      <c r="F207" s="340">
        <v>0</v>
      </c>
    </row>
    <row r="208" spans="1:6" x14ac:dyDescent="0.25">
      <c r="A208" s="339">
        <v>242407001</v>
      </c>
      <c r="B208" s="334" t="s">
        <v>112</v>
      </c>
      <c r="C208" s="340">
        <v>0</v>
      </c>
      <c r="D208" s="340">
        <v>2946364137</v>
      </c>
      <c r="E208" s="340">
        <v>2946364137</v>
      </c>
      <c r="F208" s="340">
        <v>0</v>
      </c>
    </row>
    <row r="209" spans="1:6" x14ac:dyDescent="0.25">
      <c r="A209" s="339">
        <v>242408</v>
      </c>
      <c r="B209" s="334" t="s">
        <v>113</v>
      </c>
      <c r="C209" s="340">
        <v>0</v>
      </c>
      <c r="D209" s="340">
        <v>60802554</v>
      </c>
      <c r="E209" s="340">
        <v>60802554</v>
      </c>
      <c r="F209" s="340">
        <v>0</v>
      </c>
    </row>
    <row r="210" spans="1:6" x14ac:dyDescent="0.25">
      <c r="A210" s="339">
        <v>242408001</v>
      </c>
      <c r="B210" s="334" t="s">
        <v>113</v>
      </c>
      <c r="C210" s="340">
        <v>0</v>
      </c>
      <c r="D210" s="340">
        <v>60802554</v>
      </c>
      <c r="E210" s="340">
        <v>60802554</v>
      </c>
      <c r="F210" s="340">
        <v>0</v>
      </c>
    </row>
    <row r="211" spans="1:6" x14ac:dyDescent="0.25">
      <c r="A211" s="339">
        <v>242411</v>
      </c>
      <c r="B211" s="334" t="s">
        <v>114</v>
      </c>
      <c r="C211" s="340">
        <v>2250000</v>
      </c>
      <c r="D211" s="340">
        <v>185386363</v>
      </c>
      <c r="E211" s="340">
        <v>184486363</v>
      </c>
      <c r="F211" s="340">
        <v>1350000</v>
      </c>
    </row>
    <row r="212" spans="1:6" x14ac:dyDescent="0.25">
      <c r="A212" s="339">
        <v>242411001</v>
      </c>
      <c r="B212" s="334" t="s">
        <v>114</v>
      </c>
      <c r="C212" s="340">
        <v>2250000</v>
      </c>
      <c r="D212" s="340">
        <v>185386363</v>
      </c>
      <c r="E212" s="340">
        <v>184486363</v>
      </c>
      <c r="F212" s="340">
        <v>1350000</v>
      </c>
    </row>
    <row r="213" spans="1:6" ht="30" x14ac:dyDescent="0.25">
      <c r="A213" s="339">
        <v>242413</v>
      </c>
      <c r="B213" s="334" t="s">
        <v>115</v>
      </c>
      <c r="C213" s="340">
        <v>0</v>
      </c>
      <c r="D213" s="340">
        <v>605069704</v>
      </c>
      <c r="E213" s="340">
        <v>605069704</v>
      </c>
      <c r="F213" s="340">
        <v>0</v>
      </c>
    </row>
    <row r="214" spans="1:6" ht="30" x14ac:dyDescent="0.25">
      <c r="A214" s="339">
        <v>242413001</v>
      </c>
      <c r="B214" s="334" t="s">
        <v>115</v>
      </c>
      <c r="C214" s="340">
        <v>0</v>
      </c>
      <c r="D214" s="340">
        <v>605069704</v>
      </c>
      <c r="E214" s="340">
        <v>605069704</v>
      </c>
      <c r="F214" s="340">
        <v>0</v>
      </c>
    </row>
    <row r="215" spans="1:6" x14ac:dyDescent="0.25">
      <c r="A215" s="339">
        <v>242490</v>
      </c>
      <c r="B215" s="334" t="s">
        <v>116</v>
      </c>
      <c r="C215" s="340">
        <v>3188703</v>
      </c>
      <c r="D215" s="340">
        <v>3483110</v>
      </c>
      <c r="E215" s="340">
        <v>5138578</v>
      </c>
      <c r="F215" s="340">
        <v>4844171</v>
      </c>
    </row>
    <row r="216" spans="1:6" x14ac:dyDescent="0.25">
      <c r="A216" s="339">
        <v>242490001</v>
      </c>
      <c r="B216" s="334" t="s">
        <v>116</v>
      </c>
      <c r="C216" s="340">
        <v>3188703</v>
      </c>
      <c r="D216" s="340">
        <v>3483110</v>
      </c>
      <c r="E216" s="340">
        <v>5138578</v>
      </c>
      <c r="F216" s="340">
        <v>4844171</v>
      </c>
    </row>
    <row r="217" spans="1:6" x14ac:dyDescent="0.25">
      <c r="A217" s="339">
        <v>2436</v>
      </c>
      <c r="B217" s="334" t="s">
        <v>117</v>
      </c>
      <c r="C217" s="340">
        <v>2077711951</v>
      </c>
      <c r="D217" s="340">
        <v>14355409644</v>
      </c>
      <c r="E217" s="340">
        <v>15168005297</v>
      </c>
      <c r="F217" s="340">
        <v>2890307604</v>
      </c>
    </row>
    <row r="218" spans="1:6" x14ac:dyDescent="0.25">
      <c r="A218" s="339">
        <v>243603</v>
      </c>
      <c r="B218" s="334" t="s">
        <v>118</v>
      </c>
      <c r="C218" s="340">
        <v>79125351</v>
      </c>
      <c r="D218" s="340">
        <v>322305118</v>
      </c>
      <c r="E218" s="340">
        <v>306608215</v>
      </c>
      <c r="F218" s="340">
        <v>63428448</v>
      </c>
    </row>
    <row r="219" spans="1:6" x14ac:dyDescent="0.25">
      <c r="A219" s="339">
        <v>243603001</v>
      </c>
      <c r="B219" s="334" t="s">
        <v>119</v>
      </c>
      <c r="C219" s="340">
        <v>79125351</v>
      </c>
      <c r="D219" s="340">
        <v>161067020</v>
      </c>
      <c r="E219" s="340">
        <v>145370117</v>
      </c>
      <c r="F219" s="340">
        <v>63428448</v>
      </c>
    </row>
    <row r="220" spans="1:6" x14ac:dyDescent="0.25">
      <c r="A220" s="339">
        <v>243603002</v>
      </c>
      <c r="B220" s="334" t="s">
        <v>120</v>
      </c>
      <c r="C220" s="340">
        <v>0</v>
      </c>
      <c r="D220" s="340">
        <v>161238098</v>
      </c>
      <c r="E220" s="340">
        <v>161238098</v>
      </c>
      <c r="F220" s="340">
        <v>0</v>
      </c>
    </row>
    <row r="221" spans="1:6" x14ac:dyDescent="0.25">
      <c r="A221" s="339">
        <v>243605</v>
      </c>
      <c r="B221" s="334" t="s">
        <v>122</v>
      </c>
      <c r="C221" s="340">
        <v>24060767</v>
      </c>
      <c r="D221" s="340">
        <v>676426582</v>
      </c>
      <c r="E221" s="340">
        <v>671094465</v>
      </c>
      <c r="F221" s="340">
        <v>18728650</v>
      </c>
    </row>
    <row r="222" spans="1:6" x14ac:dyDescent="0.25">
      <c r="A222" s="339">
        <v>243605001</v>
      </c>
      <c r="B222" s="334" t="s">
        <v>119</v>
      </c>
      <c r="C222" s="340">
        <v>24060767</v>
      </c>
      <c r="D222" s="340">
        <v>349626569</v>
      </c>
      <c r="E222" s="340">
        <v>344294452</v>
      </c>
      <c r="F222" s="340">
        <v>18728650</v>
      </c>
    </row>
    <row r="223" spans="1:6" x14ac:dyDescent="0.25">
      <c r="A223" s="339">
        <v>243605002</v>
      </c>
      <c r="B223" s="334" t="s">
        <v>120</v>
      </c>
      <c r="C223" s="340">
        <v>0</v>
      </c>
      <c r="D223" s="340">
        <v>326800013</v>
      </c>
      <c r="E223" s="340">
        <v>326800013</v>
      </c>
      <c r="F223" s="340">
        <v>0</v>
      </c>
    </row>
    <row r="224" spans="1:6" x14ac:dyDescent="0.25">
      <c r="A224" s="339">
        <v>243606</v>
      </c>
      <c r="B224" s="334" t="s">
        <v>123</v>
      </c>
      <c r="C224" s="340">
        <v>17574092</v>
      </c>
      <c r="D224" s="340">
        <v>72745991</v>
      </c>
      <c r="E224" s="340">
        <v>62950580</v>
      </c>
      <c r="F224" s="340">
        <v>7778681</v>
      </c>
    </row>
    <row r="225" spans="1:6" x14ac:dyDescent="0.25">
      <c r="A225" s="339">
        <v>243606001</v>
      </c>
      <c r="B225" s="334" t="s">
        <v>119</v>
      </c>
      <c r="C225" s="340">
        <v>17574092</v>
      </c>
      <c r="D225" s="340">
        <v>36372991</v>
      </c>
      <c r="E225" s="340">
        <v>26577580</v>
      </c>
      <c r="F225" s="340">
        <v>7778681</v>
      </c>
    </row>
    <row r="226" spans="1:6" x14ac:dyDescent="0.25">
      <c r="A226" s="339">
        <v>243606002</v>
      </c>
      <c r="B226" s="334" t="s">
        <v>120</v>
      </c>
      <c r="C226" s="340">
        <v>0</v>
      </c>
      <c r="D226" s="340">
        <v>36373000</v>
      </c>
      <c r="E226" s="340">
        <v>36373000</v>
      </c>
      <c r="F226" s="340">
        <v>0</v>
      </c>
    </row>
    <row r="227" spans="1:6" x14ac:dyDescent="0.25">
      <c r="A227" s="339">
        <v>243608</v>
      </c>
      <c r="B227" s="334" t="s">
        <v>124</v>
      </c>
      <c r="C227" s="340">
        <v>2109942</v>
      </c>
      <c r="D227" s="340">
        <v>149193623</v>
      </c>
      <c r="E227" s="340">
        <v>147083681</v>
      </c>
      <c r="F227" s="340">
        <v>0</v>
      </c>
    </row>
    <row r="228" spans="1:6" x14ac:dyDescent="0.25">
      <c r="A228" s="339">
        <v>243608001</v>
      </c>
      <c r="B228" s="334" t="s">
        <v>119</v>
      </c>
      <c r="C228" s="340">
        <v>2109942</v>
      </c>
      <c r="D228" s="340">
        <v>74596623</v>
      </c>
      <c r="E228" s="340">
        <v>72486681</v>
      </c>
      <c r="F228" s="340">
        <v>0</v>
      </c>
    </row>
    <row r="229" spans="1:6" x14ac:dyDescent="0.25">
      <c r="A229" s="339">
        <v>243608002</v>
      </c>
      <c r="B229" s="334" t="s">
        <v>120</v>
      </c>
      <c r="C229" s="340">
        <v>0</v>
      </c>
      <c r="D229" s="340">
        <v>74597000</v>
      </c>
      <c r="E229" s="340">
        <v>74597000</v>
      </c>
      <c r="F229" s="340">
        <v>0</v>
      </c>
    </row>
    <row r="230" spans="1:6" x14ac:dyDescent="0.25">
      <c r="A230" s="339">
        <v>243615</v>
      </c>
      <c r="B230" s="334" t="s">
        <v>125</v>
      </c>
      <c r="C230" s="340">
        <v>1792432638</v>
      </c>
      <c r="D230" s="340">
        <v>11691381681</v>
      </c>
      <c r="E230" s="340">
        <v>12437751247</v>
      </c>
      <c r="F230" s="340">
        <v>2538802204</v>
      </c>
    </row>
    <row r="231" spans="1:6" x14ac:dyDescent="0.25">
      <c r="A231" s="339">
        <v>243615001</v>
      </c>
      <c r="B231" s="334" t="s">
        <v>119</v>
      </c>
      <c r="C231" s="340">
        <v>1792432638</v>
      </c>
      <c r="D231" s="340">
        <v>5849678681</v>
      </c>
      <c r="E231" s="340">
        <v>6596048247</v>
      </c>
      <c r="F231" s="340">
        <v>2538802204</v>
      </c>
    </row>
    <row r="232" spans="1:6" x14ac:dyDescent="0.25">
      <c r="A232" s="339">
        <v>243615002</v>
      </c>
      <c r="B232" s="334" t="s">
        <v>120</v>
      </c>
      <c r="C232" s="340">
        <v>0</v>
      </c>
      <c r="D232" s="340">
        <v>5841703000</v>
      </c>
      <c r="E232" s="340">
        <v>5841703000</v>
      </c>
      <c r="F232" s="340">
        <v>0</v>
      </c>
    </row>
    <row r="233" spans="1:6" x14ac:dyDescent="0.25">
      <c r="A233" s="339">
        <v>243625</v>
      </c>
      <c r="B233" s="334" t="s">
        <v>126</v>
      </c>
      <c r="C233" s="340">
        <v>78609048</v>
      </c>
      <c r="D233" s="340">
        <v>957897626</v>
      </c>
      <c r="E233" s="340">
        <v>942333350</v>
      </c>
      <c r="F233" s="340">
        <v>63044772</v>
      </c>
    </row>
    <row r="234" spans="1:6" x14ac:dyDescent="0.25">
      <c r="A234" s="339">
        <v>243625001</v>
      </c>
      <c r="B234" s="334" t="s">
        <v>127</v>
      </c>
      <c r="C234" s="340">
        <v>78609048</v>
      </c>
      <c r="D234" s="340">
        <v>478958626</v>
      </c>
      <c r="E234" s="340">
        <v>463394350</v>
      </c>
      <c r="F234" s="340">
        <v>63044772</v>
      </c>
    </row>
    <row r="235" spans="1:6" x14ac:dyDescent="0.25">
      <c r="A235" s="339">
        <v>243625002</v>
      </c>
      <c r="B235" s="334" t="s">
        <v>128</v>
      </c>
      <c r="C235" s="340">
        <v>0</v>
      </c>
      <c r="D235" s="340">
        <v>478939000</v>
      </c>
      <c r="E235" s="340">
        <v>478939000</v>
      </c>
      <c r="F235" s="340">
        <v>0</v>
      </c>
    </row>
    <row r="236" spans="1:6" ht="30" x14ac:dyDescent="0.25">
      <c r="A236" s="339">
        <v>243627</v>
      </c>
      <c r="B236" s="334" t="s">
        <v>130</v>
      </c>
      <c r="C236" s="340">
        <v>70975130</v>
      </c>
      <c r="D236" s="340">
        <v>336805606</v>
      </c>
      <c r="E236" s="340">
        <v>431787220</v>
      </c>
      <c r="F236" s="340">
        <v>165956744</v>
      </c>
    </row>
    <row r="237" spans="1:6" x14ac:dyDescent="0.25">
      <c r="A237" s="339">
        <v>243627001</v>
      </c>
      <c r="B237" s="334" t="s">
        <v>119</v>
      </c>
      <c r="C237" s="340">
        <v>70975130</v>
      </c>
      <c r="D237" s="340">
        <v>169377606</v>
      </c>
      <c r="E237" s="340">
        <v>264359220</v>
      </c>
      <c r="F237" s="340">
        <v>165956744</v>
      </c>
    </row>
    <row r="238" spans="1:6" x14ac:dyDescent="0.25">
      <c r="A238" s="339">
        <v>243627002</v>
      </c>
      <c r="B238" s="334" t="s">
        <v>120</v>
      </c>
      <c r="C238" s="340">
        <v>0</v>
      </c>
      <c r="D238" s="340">
        <v>167428000</v>
      </c>
      <c r="E238" s="340">
        <v>167428000</v>
      </c>
      <c r="F238" s="340">
        <v>0</v>
      </c>
    </row>
    <row r="239" spans="1:6" x14ac:dyDescent="0.25">
      <c r="A239" s="339">
        <v>243698</v>
      </c>
      <c r="B239" s="334" t="s">
        <v>455</v>
      </c>
      <c r="C239" s="340">
        <v>12824983</v>
      </c>
      <c r="D239" s="340">
        <v>148653417</v>
      </c>
      <c r="E239" s="340">
        <v>168396539</v>
      </c>
      <c r="F239" s="340">
        <v>32568105</v>
      </c>
    </row>
    <row r="240" spans="1:6" x14ac:dyDescent="0.25">
      <c r="A240" s="339">
        <v>243698001</v>
      </c>
      <c r="B240" s="334" t="s">
        <v>119</v>
      </c>
      <c r="C240" s="340">
        <v>12824983</v>
      </c>
      <c r="D240" s="340">
        <v>74326801</v>
      </c>
      <c r="E240" s="340">
        <v>94069923</v>
      </c>
      <c r="F240" s="340">
        <v>32568105</v>
      </c>
    </row>
    <row r="241" spans="1:6" x14ac:dyDescent="0.25">
      <c r="A241" s="339">
        <v>243698002</v>
      </c>
      <c r="B241" s="334" t="s">
        <v>120</v>
      </c>
      <c r="C241" s="340">
        <v>0</v>
      </c>
      <c r="D241" s="340">
        <v>74326616</v>
      </c>
      <c r="E241" s="340">
        <v>74326616</v>
      </c>
      <c r="F241" s="340">
        <v>0</v>
      </c>
    </row>
    <row r="242" spans="1:6" x14ac:dyDescent="0.25">
      <c r="A242" s="339">
        <v>2440</v>
      </c>
      <c r="B242" s="334" t="s">
        <v>131</v>
      </c>
      <c r="C242" s="340">
        <v>0</v>
      </c>
      <c r="D242" s="340">
        <v>477938000</v>
      </c>
      <c r="E242" s="340">
        <v>477938000</v>
      </c>
      <c r="F242" s="340">
        <v>0</v>
      </c>
    </row>
    <row r="243" spans="1:6" x14ac:dyDescent="0.25">
      <c r="A243" s="339">
        <v>244003</v>
      </c>
      <c r="B243" s="334" t="s">
        <v>132</v>
      </c>
      <c r="C243" s="340">
        <v>0</v>
      </c>
      <c r="D243" s="340">
        <v>458172000</v>
      </c>
      <c r="E243" s="340">
        <v>458172000</v>
      </c>
      <c r="F243" s="340">
        <v>0</v>
      </c>
    </row>
    <row r="244" spans="1:6" x14ac:dyDescent="0.25">
      <c r="A244" s="339">
        <v>244003001</v>
      </c>
      <c r="B244" s="334" t="s">
        <v>132</v>
      </c>
      <c r="C244" s="340">
        <v>0</v>
      </c>
      <c r="D244" s="340">
        <v>458172000</v>
      </c>
      <c r="E244" s="340">
        <v>458172000</v>
      </c>
      <c r="F244" s="340">
        <v>0</v>
      </c>
    </row>
    <row r="245" spans="1:6" x14ac:dyDescent="0.25">
      <c r="A245" s="339">
        <v>244016</v>
      </c>
      <c r="B245" s="334" t="s">
        <v>133</v>
      </c>
      <c r="C245" s="340">
        <v>0</v>
      </c>
      <c r="D245" s="340">
        <v>19766000</v>
      </c>
      <c r="E245" s="340">
        <v>19766000</v>
      </c>
      <c r="F245" s="340">
        <v>0</v>
      </c>
    </row>
    <row r="246" spans="1:6" x14ac:dyDescent="0.25">
      <c r="A246" s="339">
        <v>244016001</v>
      </c>
      <c r="B246" s="334" t="s">
        <v>133</v>
      </c>
      <c r="C246" s="340">
        <v>0</v>
      </c>
      <c r="D246" s="340">
        <v>19766000</v>
      </c>
      <c r="E246" s="340">
        <v>19766000</v>
      </c>
      <c r="F246" s="340">
        <v>0</v>
      </c>
    </row>
    <row r="247" spans="1:6" x14ac:dyDescent="0.25">
      <c r="A247" s="339">
        <v>2445</v>
      </c>
      <c r="B247" s="334" t="s">
        <v>379</v>
      </c>
      <c r="C247" s="340">
        <v>5673828.79</v>
      </c>
      <c r="D247" s="340">
        <v>25211868.77</v>
      </c>
      <c r="E247" s="340">
        <v>33402368.5</v>
      </c>
      <c r="F247" s="340">
        <v>13864328.52</v>
      </c>
    </row>
    <row r="248" spans="1:6" x14ac:dyDescent="0.25">
      <c r="A248" s="339">
        <v>244502</v>
      </c>
      <c r="B248" s="334" t="s">
        <v>378</v>
      </c>
      <c r="C248" s="340">
        <v>5673828.79</v>
      </c>
      <c r="D248" s="340">
        <v>19537868.77</v>
      </c>
      <c r="E248" s="340">
        <v>27728368.5</v>
      </c>
      <c r="F248" s="340">
        <v>13864328.52</v>
      </c>
    </row>
    <row r="249" spans="1:6" x14ac:dyDescent="0.25">
      <c r="A249" s="339">
        <v>244502001</v>
      </c>
      <c r="B249" s="334" t="s">
        <v>378</v>
      </c>
      <c r="C249" s="340">
        <v>5673828.79</v>
      </c>
      <c r="D249" s="340">
        <v>19537868.77</v>
      </c>
      <c r="E249" s="340">
        <v>27728368.5</v>
      </c>
      <c r="F249" s="340">
        <v>13864328.52</v>
      </c>
    </row>
    <row r="250" spans="1:6" x14ac:dyDescent="0.25">
      <c r="A250" s="339">
        <v>244580</v>
      </c>
      <c r="B250" s="334" t="s">
        <v>392</v>
      </c>
      <c r="C250" s="340">
        <v>0</v>
      </c>
      <c r="D250" s="340">
        <v>5674000</v>
      </c>
      <c r="E250" s="340">
        <v>5674000</v>
      </c>
      <c r="F250" s="340">
        <v>0</v>
      </c>
    </row>
    <row r="251" spans="1:6" x14ac:dyDescent="0.25">
      <c r="A251" s="339">
        <v>244580001</v>
      </c>
      <c r="B251" s="334" t="s">
        <v>392</v>
      </c>
      <c r="C251" s="340">
        <v>0</v>
      </c>
      <c r="D251" s="340">
        <v>5674000</v>
      </c>
      <c r="E251" s="340">
        <v>5674000</v>
      </c>
      <c r="F251" s="340">
        <v>0</v>
      </c>
    </row>
    <row r="252" spans="1:6" x14ac:dyDescent="0.25">
      <c r="A252" s="339">
        <v>2460</v>
      </c>
      <c r="B252" s="334" t="s">
        <v>134</v>
      </c>
      <c r="C252" s="340">
        <v>151691054</v>
      </c>
      <c r="D252" s="340">
        <v>0</v>
      </c>
      <c r="E252" s="340">
        <v>385741436.80000001</v>
      </c>
      <c r="F252" s="340">
        <v>537432490.79999995</v>
      </c>
    </row>
    <row r="253" spans="1:6" x14ac:dyDescent="0.25">
      <c r="A253" s="339">
        <v>246002</v>
      </c>
      <c r="B253" s="334" t="s">
        <v>135</v>
      </c>
      <c r="C253" s="340">
        <v>151691054</v>
      </c>
      <c r="D253" s="340">
        <v>0</v>
      </c>
      <c r="E253" s="340">
        <v>385741436.80000001</v>
      </c>
      <c r="F253" s="340">
        <v>537432490.79999995</v>
      </c>
    </row>
    <row r="254" spans="1:6" x14ac:dyDescent="0.25">
      <c r="A254" s="339">
        <v>246002001</v>
      </c>
      <c r="B254" s="334" t="s">
        <v>135</v>
      </c>
      <c r="C254" s="340">
        <v>151691054</v>
      </c>
      <c r="D254" s="340">
        <v>0</v>
      </c>
      <c r="E254" s="340">
        <v>385741436.80000001</v>
      </c>
      <c r="F254" s="340">
        <v>537432490.79999995</v>
      </c>
    </row>
    <row r="255" spans="1:6" x14ac:dyDescent="0.25">
      <c r="A255" s="339">
        <v>2490</v>
      </c>
      <c r="B255" s="334" t="s">
        <v>136</v>
      </c>
      <c r="C255" s="340">
        <v>4795780405.29</v>
      </c>
      <c r="D255" s="340">
        <v>38723132751.639999</v>
      </c>
      <c r="E255" s="340">
        <v>37132280812.400002</v>
      </c>
      <c r="F255" s="340">
        <v>3204928466.0500002</v>
      </c>
    </row>
    <row r="256" spans="1:6" x14ac:dyDescent="0.25">
      <c r="A256" s="339">
        <v>249025</v>
      </c>
      <c r="B256" s="334" t="s">
        <v>137</v>
      </c>
      <c r="C256" s="340">
        <v>0</v>
      </c>
      <c r="D256" s="340">
        <v>206394600</v>
      </c>
      <c r="E256" s="340">
        <v>206394600</v>
      </c>
      <c r="F256" s="340">
        <v>0</v>
      </c>
    </row>
    <row r="257" spans="1:6" ht="30" x14ac:dyDescent="0.25">
      <c r="A257" s="339">
        <v>249025002</v>
      </c>
      <c r="B257" s="334" t="s">
        <v>138</v>
      </c>
      <c r="C257" s="340">
        <v>0</v>
      </c>
      <c r="D257" s="340">
        <v>206394600</v>
      </c>
      <c r="E257" s="340">
        <v>206394600</v>
      </c>
      <c r="F257" s="340">
        <v>0</v>
      </c>
    </row>
    <row r="258" spans="1:6" x14ac:dyDescent="0.25">
      <c r="A258" s="339">
        <v>249027</v>
      </c>
      <c r="B258" s="334" t="s">
        <v>139</v>
      </c>
      <c r="C258" s="340">
        <v>0</v>
      </c>
      <c r="D258" s="340">
        <v>11312023.6</v>
      </c>
      <c r="E258" s="340">
        <v>11312023.6</v>
      </c>
      <c r="F258" s="340">
        <v>0</v>
      </c>
    </row>
    <row r="259" spans="1:6" x14ac:dyDescent="0.25">
      <c r="A259" s="339">
        <v>249027001</v>
      </c>
      <c r="B259" s="334" t="s">
        <v>139</v>
      </c>
      <c r="C259" s="340">
        <v>0</v>
      </c>
      <c r="D259" s="340">
        <v>11312023.6</v>
      </c>
      <c r="E259" s="340">
        <v>11312023.6</v>
      </c>
      <c r="F259" s="340">
        <v>0</v>
      </c>
    </row>
    <row r="260" spans="1:6" x14ac:dyDescent="0.25">
      <c r="A260" s="339">
        <v>249032</v>
      </c>
      <c r="B260" s="334" t="s">
        <v>140</v>
      </c>
      <c r="C260" s="340">
        <v>60882961</v>
      </c>
      <c r="D260" s="340">
        <v>29654423</v>
      </c>
      <c r="E260" s="340">
        <v>0</v>
      </c>
      <c r="F260" s="340">
        <v>31228538</v>
      </c>
    </row>
    <row r="261" spans="1:6" x14ac:dyDescent="0.25">
      <c r="A261" s="339">
        <v>249032001</v>
      </c>
      <c r="B261" s="334" t="s">
        <v>140</v>
      </c>
      <c r="C261" s="340">
        <v>60882961</v>
      </c>
      <c r="D261" s="340">
        <v>29654423</v>
      </c>
      <c r="E261" s="340">
        <v>0</v>
      </c>
      <c r="F261" s="340">
        <v>31228538</v>
      </c>
    </row>
    <row r="262" spans="1:6" ht="30" x14ac:dyDescent="0.25">
      <c r="A262" s="339">
        <v>249034</v>
      </c>
      <c r="B262" s="334" t="s">
        <v>141</v>
      </c>
      <c r="C262" s="340">
        <v>0</v>
      </c>
      <c r="D262" s="340">
        <v>812723200</v>
      </c>
      <c r="E262" s="340">
        <v>812723200</v>
      </c>
      <c r="F262" s="340">
        <v>0</v>
      </c>
    </row>
    <row r="263" spans="1:6" ht="30" x14ac:dyDescent="0.25">
      <c r="A263" s="339">
        <v>249034001</v>
      </c>
      <c r="B263" s="334" t="s">
        <v>142</v>
      </c>
      <c r="C263" s="340">
        <v>0</v>
      </c>
      <c r="D263" s="340">
        <v>541766800</v>
      </c>
      <c r="E263" s="340">
        <v>541766800</v>
      </c>
      <c r="F263" s="340">
        <v>0</v>
      </c>
    </row>
    <row r="264" spans="1:6" x14ac:dyDescent="0.25">
      <c r="A264" s="339">
        <v>249034002</v>
      </c>
      <c r="B264" s="334" t="s">
        <v>143</v>
      </c>
      <c r="C264" s="340">
        <v>0</v>
      </c>
      <c r="D264" s="340">
        <v>270956400</v>
      </c>
      <c r="E264" s="340">
        <v>270956400</v>
      </c>
      <c r="F264" s="340">
        <v>0</v>
      </c>
    </row>
    <row r="265" spans="1:6" x14ac:dyDescent="0.25">
      <c r="A265" s="339">
        <v>249040</v>
      </c>
      <c r="B265" s="334" t="s">
        <v>144</v>
      </c>
      <c r="C265" s="340">
        <v>75178596</v>
      </c>
      <c r="D265" s="340">
        <v>0</v>
      </c>
      <c r="E265" s="340">
        <v>8510216</v>
      </c>
      <c r="F265" s="340">
        <v>83688812</v>
      </c>
    </row>
    <row r="266" spans="1:6" x14ac:dyDescent="0.25">
      <c r="A266" s="339">
        <v>249040001</v>
      </c>
      <c r="B266" s="334" t="s">
        <v>144</v>
      </c>
      <c r="C266" s="340">
        <v>75178596</v>
      </c>
      <c r="D266" s="340">
        <v>0</v>
      </c>
      <c r="E266" s="340">
        <v>8510216</v>
      </c>
      <c r="F266" s="340">
        <v>83688812</v>
      </c>
    </row>
    <row r="267" spans="1:6" x14ac:dyDescent="0.25">
      <c r="A267" s="339">
        <v>249050</v>
      </c>
      <c r="B267" s="334" t="s">
        <v>145</v>
      </c>
      <c r="C267" s="340">
        <v>0</v>
      </c>
      <c r="D267" s="340">
        <v>1895792300</v>
      </c>
      <c r="E267" s="340">
        <v>1895792300</v>
      </c>
      <c r="F267" s="340">
        <v>0</v>
      </c>
    </row>
    <row r="268" spans="1:6" x14ac:dyDescent="0.25">
      <c r="A268" s="339">
        <v>249050001</v>
      </c>
      <c r="B268" s="334" t="s">
        <v>146</v>
      </c>
      <c r="C268" s="340">
        <v>0</v>
      </c>
      <c r="D268" s="340">
        <v>1624835900</v>
      </c>
      <c r="E268" s="340">
        <v>1624835900</v>
      </c>
      <c r="F268" s="340">
        <v>0</v>
      </c>
    </row>
    <row r="269" spans="1:6" x14ac:dyDescent="0.25">
      <c r="A269" s="339">
        <v>249050002</v>
      </c>
      <c r="B269" s="334" t="s">
        <v>147</v>
      </c>
      <c r="C269" s="340">
        <v>0</v>
      </c>
      <c r="D269" s="340">
        <v>270956400</v>
      </c>
      <c r="E269" s="340">
        <v>270956400</v>
      </c>
      <c r="F269" s="340">
        <v>0</v>
      </c>
    </row>
    <row r="270" spans="1:6" x14ac:dyDescent="0.25">
      <c r="A270" s="339">
        <v>249051</v>
      </c>
      <c r="B270" s="334" t="s">
        <v>148</v>
      </c>
      <c r="C270" s="340">
        <v>525472634</v>
      </c>
      <c r="D270" s="340">
        <v>901768738</v>
      </c>
      <c r="E270" s="340">
        <v>394782833</v>
      </c>
      <c r="F270" s="340">
        <v>18486729</v>
      </c>
    </row>
    <row r="271" spans="1:6" x14ac:dyDescent="0.25">
      <c r="A271" s="339">
        <v>249051001</v>
      </c>
      <c r="B271" s="334" t="s">
        <v>148</v>
      </c>
      <c r="C271" s="340">
        <v>525472634</v>
      </c>
      <c r="D271" s="340">
        <v>901768738</v>
      </c>
      <c r="E271" s="340">
        <v>394782833</v>
      </c>
      <c r="F271" s="340">
        <v>18486729</v>
      </c>
    </row>
    <row r="272" spans="1:6" x14ac:dyDescent="0.25">
      <c r="A272" s="339">
        <v>249054</v>
      </c>
      <c r="B272" s="334" t="s">
        <v>118</v>
      </c>
      <c r="C272" s="340">
        <v>50742568</v>
      </c>
      <c r="D272" s="340">
        <v>18490775618</v>
      </c>
      <c r="E272" s="340">
        <v>18887988087</v>
      </c>
      <c r="F272" s="340">
        <v>447955037</v>
      </c>
    </row>
    <row r="273" spans="1:6" x14ac:dyDescent="0.25">
      <c r="A273" s="339">
        <v>249054001</v>
      </c>
      <c r="B273" s="334" t="s">
        <v>118</v>
      </c>
      <c r="C273" s="340">
        <v>50742568</v>
      </c>
      <c r="D273" s="340">
        <v>18490775618</v>
      </c>
      <c r="E273" s="340">
        <v>18887988087</v>
      </c>
      <c r="F273" s="340">
        <v>447955037</v>
      </c>
    </row>
    <row r="274" spans="1:6" x14ac:dyDescent="0.25">
      <c r="A274" s="339">
        <v>249055</v>
      </c>
      <c r="B274" s="334" t="s">
        <v>122</v>
      </c>
      <c r="C274" s="340">
        <v>3804059146.5999999</v>
      </c>
      <c r="D274" s="340">
        <v>15116634398.34</v>
      </c>
      <c r="E274" s="340">
        <v>13848653031.799999</v>
      </c>
      <c r="F274" s="340">
        <v>2536077780.0599999</v>
      </c>
    </row>
    <row r="275" spans="1:6" x14ac:dyDescent="0.25">
      <c r="A275" s="339">
        <v>249055001</v>
      </c>
      <c r="B275" s="334" t="s">
        <v>122</v>
      </c>
      <c r="C275" s="340">
        <v>3804059146.5999999</v>
      </c>
      <c r="D275" s="340">
        <v>15116634398.34</v>
      </c>
      <c r="E275" s="340">
        <v>13848653031.799999</v>
      </c>
      <c r="F275" s="340">
        <v>2536077780.0599999</v>
      </c>
    </row>
    <row r="276" spans="1:6" x14ac:dyDescent="0.25">
      <c r="A276" s="339">
        <v>249058</v>
      </c>
      <c r="B276" s="334" t="s">
        <v>27</v>
      </c>
      <c r="C276" s="340">
        <v>279444499.69</v>
      </c>
      <c r="D276" s="340">
        <v>1258077450.7</v>
      </c>
      <c r="E276" s="340">
        <v>1066124521</v>
      </c>
      <c r="F276" s="340">
        <v>87491569.989999995</v>
      </c>
    </row>
    <row r="277" spans="1:6" x14ac:dyDescent="0.25">
      <c r="A277" s="339">
        <v>249058001</v>
      </c>
      <c r="B277" s="334" t="s">
        <v>27</v>
      </c>
      <c r="C277" s="340">
        <v>279444499.69</v>
      </c>
      <c r="D277" s="340">
        <v>1258077450.7</v>
      </c>
      <c r="E277" s="340">
        <v>1066124521</v>
      </c>
      <c r="F277" s="340">
        <v>87491569.989999995</v>
      </c>
    </row>
    <row r="278" spans="1:6" x14ac:dyDescent="0.25">
      <c r="A278" s="339">
        <v>25</v>
      </c>
      <c r="B278" s="334" t="s">
        <v>150</v>
      </c>
      <c r="C278" s="340">
        <v>29927360081.290001</v>
      </c>
      <c r="D278" s="340">
        <v>59835417212</v>
      </c>
      <c r="E278" s="340">
        <v>67847713616</v>
      </c>
      <c r="F278" s="340">
        <v>37939656485.290001</v>
      </c>
    </row>
    <row r="279" spans="1:6" x14ac:dyDescent="0.25">
      <c r="A279" s="339">
        <v>2511</v>
      </c>
      <c r="B279" s="334" t="s">
        <v>151</v>
      </c>
      <c r="C279" s="340">
        <v>27539503767.16</v>
      </c>
      <c r="D279" s="340">
        <v>59599853091</v>
      </c>
      <c r="E279" s="340">
        <v>67612149495</v>
      </c>
      <c r="F279" s="340">
        <v>35551800171.160004</v>
      </c>
    </row>
    <row r="280" spans="1:6" x14ac:dyDescent="0.25">
      <c r="A280" s="339">
        <v>251101</v>
      </c>
      <c r="B280" s="334" t="s">
        <v>152</v>
      </c>
      <c r="C280" s="340">
        <v>0</v>
      </c>
      <c r="D280" s="340">
        <v>31737789174.529999</v>
      </c>
      <c r="E280" s="340">
        <v>31737789174.529999</v>
      </c>
      <c r="F280" s="340">
        <v>0</v>
      </c>
    </row>
    <row r="281" spans="1:6" x14ac:dyDescent="0.25">
      <c r="A281" s="339">
        <v>251101001</v>
      </c>
      <c r="B281" s="334" t="s">
        <v>152</v>
      </c>
      <c r="C281" s="340">
        <v>0</v>
      </c>
      <c r="D281" s="340">
        <v>31737789174.529999</v>
      </c>
      <c r="E281" s="340">
        <v>31737789174.529999</v>
      </c>
      <c r="F281" s="340">
        <v>0</v>
      </c>
    </row>
    <row r="282" spans="1:6" x14ac:dyDescent="0.25">
      <c r="A282" s="339">
        <v>251102</v>
      </c>
      <c r="B282" s="334" t="s">
        <v>153</v>
      </c>
      <c r="C282" s="340">
        <v>0</v>
      </c>
      <c r="D282" s="340">
        <v>3016667941</v>
      </c>
      <c r="E282" s="340">
        <v>3016667941</v>
      </c>
      <c r="F282" s="340">
        <v>0</v>
      </c>
    </row>
    <row r="283" spans="1:6" x14ac:dyDescent="0.25">
      <c r="A283" s="339">
        <v>251102001</v>
      </c>
      <c r="B283" s="334" t="s">
        <v>153</v>
      </c>
      <c r="C283" s="340">
        <v>0</v>
      </c>
      <c r="D283" s="340">
        <v>3016667941</v>
      </c>
      <c r="E283" s="340">
        <v>3016667941</v>
      </c>
      <c r="F283" s="340">
        <v>0</v>
      </c>
    </row>
    <row r="284" spans="1:6" x14ac:dyDescent="0.25">
      <c r="A284" s="339">
        <v>251104</v>
      </c>
      <c r="B284" s="334" t="s">
        <v>154</v>
      </c>
      <c r="C284" s="340">
        <v>9784982535.9400005</v>
      </c>
      <c r="D284" s="340">
        <v>649622879</v>
      </c>
      <c r="E284" s="340">
        <v>1758570790</v>
      </c>
      <c r="F284" s="340">
        <v>10893930446.940001</v>
      </c>
    </row>
    <row r="285" spans="1:6" x14ac:dyDescent="0.25">
      <c r="A285" s="339">
        <v>251104001</v>
      </c>
      <c r="B285" s="334" t="s">
        <v>154</v>
      </c>
      <c r="C285" s="340">
        <v>9784982535.9400005</v>
      </c>
      <c r="D285" s="340">
        <v>649622879</v>
      </c>
      <c r="E285" s="340">
        <v>1758570790</v>
      </c>
      <c r="F285" s="340">
        <v>10893930446.940001</v>
      </c>
    </row>
    <row r="286" spans="1:6" x14ac:dyDescent="0.25">
      <c r="A286" s="339">
        <v>251105</v>
      </c>
      <c r="B286" s="334" t="s">
        <v>155</v>
      </c>
      <c r="C286" s="340">
        <v>5009777248.2799997</v>
      </c>
      <c r="D286" s="340">
        <v>366980135</v>
      </c>
      <c r="E286" s="340">
        <v>1440290050</v>
      </c>
      <c r="F286" s="340">
        <v>6083087163.2799997</v>
      </c>
    </row>
    <row r="287" spans="1:6" x14ac:dyDescent="0.25">
      <c r="A287" s="339">
        <v>251105001</v>
      </c>
      <c r="B287" s="334" t="s">
        <v>155</v>
      </c>
      <c r="C287" s="340">
        <v>5009777248.2799997</v>
      </c>
      <c r="D287" s="340">
        <v>366980135</v>
      </c>
      <c r="E287" s="340">
        <v>1440290050</v>
      </c>
      <c r="F287" s="340">
        <v>6083087163.2799997</v>
      </c>
    </row>
    <row r="288" spans="1:6" x14ac:dyDescent="0.25">
      <c r="A288" s="339">
        <v>251106</v>
      </c>
      <c r="B288" s="334" t="s">
        <v>156</v>
      </c>
      <c r="C288" s="340">
        <v>2211206224</v>
      </c>
      <c r="D288" s="340">
        <v>213077168</v>
      </c>
      <c r="E288" s="340">
        <v>1864196436</v>
      </c>
      <c r="F288" s="340">
        <v>3862325492</v>
      </c>
    </row>
    <row r="289" spans="1:6" x14ac:dyDescent="0.25">
      <c r="A289" s="339">
        <v>251106001</v>
      </c>
      <c r="B289" s="334" t="s">
        <v>156</v>
      </c>
      <c r="C289" s="340">
        <v>2211206224</v>
      </c>
      <c r="D289" s="340">
        <v>213077168</v>
      </c>
      <c r="E289" s="340">
        <v>1864196436</v>
      </c>
      <c r="F289" s="340">
        <v>3862325492</v>
      </c>
    </row>
    <row r="290" spans="1:6" x14ac:dyDescent="0.25">
      <c r="A290" s="339">
        <v>251107</v>
      </c>
      <c r="B290" s="334" t="s">
        <v>157</v>
      </c>
      <c r="C290" s="340">
        <v>4247379495</v>
      </c>
      <c r="D290" s="340">
        <v>211514309</v>
      </c>
      <c r="E290" s="340">
        <v>3933338901</v>
      </c>
      <c r="F290" s="340">
        <v>7969204087</v>
      </c>
    </row>
    <row r="291" spans="1:6" x14ac:dyDescent="0.25">
      <c r="A291" s="339">
        <v>251107001</v>
      </c>
      <c r="B291" s="334" t="s">
        <v>157</v>
      </c>
      <c r="C291" s="340">
        <v>4247379495</v>
      </c>
      <c r="D291" s="340">
        <v>211514309</v>
      </c>
      <c r="E291" s="340">
        <v>3933338901</v>
      </c>
      <c r="F291" s="340">
        <v>7969204087</v>
      </c>
    </row>
    <row r="292" spans="1:6" x14ac:dyDescent="0.25">
      <c r="A292" s="339">
        <v>251108</v>
      </c>
      <c r="B292" s="334" t="s">
        <v>89</v>
      </c>
      <c r="C292" s="340">
        <v>0</v>
      </c>
      <c r="D292" s="340">
        <v>231046938.44999999</v>
      </c>
      <c r="E292" s="340">
        <v>231046938.44999999</v>
      </c>
      <c r="F292" s="340">
        <v>0</v>
      </c>
    </row>
    <row r="293" spans="1:6" x14ac:dyDescent="0.25">
      <c r="A293" s="339">
        <v>251108001</v>
      </c>
      <c r="B293" s="334" t="s">
        <v>89</v>
      </c>
      <c r="C293" s="340">
        <v>0</v>
      </c>
      <c r="D293" s="340">
        <v>231046938.44999999</v>
      </c>
      <c r="E293" s="340">
        <v>231046938.44999999</v>
      </c>
      <c r="F293" s="340">
        <v>0</v>
      </c>
    </row>
    <row r="294" spans="1:6" x14ac:dyDescent="0.25">
      <c r="A294" s="339">
        <v>251109</v>
      </c>
      <c r="B294" s="334" t="s">
        <v>158</v>
      </c>
      <c r="C294" s="340">
        <v>6183853093.9399996</v>
      </c>
      <c r="D294" s="340">
        <v>2305472138</v>
      </c>
      <c r="E294" s="340">
        <v>2864872026</v>
      </c>
      <c r="F294" s="340">
        <v>6743252981.9399996</v>
      </c>
    </row>
    <row r="295" spans="1:6" x14ac:dyDescent="0.25">
      <c r="A295" s="339">
        <v>251109001</v>
      </c>
      <c r="B295" s="334" t="s">
        <v>158</v>
      </c>
      <c r="C295" s="340">
        <v>5380695935.4300003</v>
      </c>
      <c r="D295" s="340">
        <v>2235208075</v>
      </c>
      <c r="E295" s="340">
        <v>2276505901</v>
      </c>
      <c r="F295" s="340">
        <v>5421993761.4300003</v>
      </c>
    </row>
    <row r="296" spans="1:6" x14ac:dyDescent="0.25">
      <c r="A296" s="339">
        <v>251109002</v>
      </c>
      <c r="B296" s="334" t="s">
        <v>159</v>
      </c>
      <c r="C296" s="340">
        <v>803157158.50999999</v>
      </c>
      <c r="D296" s="340">
        <v>70264063</v>
      </c>
      <c r="E296" s="340">
        <v>588366125</v>
      </c>
      <c r="F296" s="340">
        <v>1321259220.51</v>
      </c>
    </row>
    <row r="297" spans="1:6" x14ac:dyDescent="0.25">
      <c r="A297" s="339">
        <v>251110</v>
      </c>
      <c r="B297" s="334" t="s">
        <v>160</v>
      </c>
      <c r="C297" s="340">
        <v>102305170</v>
      </c>
      <c r="D297" s="340">
        <v>5311718282.6499996</v>
      </c>
      <c r="E297" s="340">
        <v>5209413112.6499996</v>
      </c>
      <c r="F297" s="340">
        <v>0</v>
      </c>
    </row>
    <row r="298" spans="1:6" x14ac:dyDescent="0.25">
      <c r="A298" s="339">
        <v>251110001</v>
      </c>
      <c r="B298" s="334" t="s">
        <v>160</v>
      </c>
      <c r="C298" s="340">
        <v>102305170</v>
      </c>
      <c r="D298" s="340">
        <v>5311718282.6499996</v>
      </c>
      <c r="E298" s="340">
        <v>5209413112.6499996</v>
      </c>
      <c r="F298" s="340">
        <v>0</v>
      </c>
    </row>
    <row r="299" spans="1:6" x14ac:dyDescent="0.25">
      <c r="A299" s="339">
        <v>251111</v>
      </c>
      <c r="B299" s="334" t="s">
        <v>161</v>
      </c>
      <c r="C299" s="340">
        <v>0</v>
      </c>
      <c r="D299" s="340">
        <v>1314057600</v>
      </c>
      <c r="E299" s="340">
        <v>1314057600</v>
      </c>
      <c r="F299" s="340">
        <v>0</v>
      </c>
    </row>
    <row r="300" spans="1:6" x14ac:dyDescent="0.25">
      <c r="A300" s="339">
        <v>251111001</v>
      </c>
      <c r="B300" s="334" t="s">
        <v>161</v>
      </c>
      <c r="C300" s="340">
        <v>0</v>
      </c>
      <c r="D300" s="340">
        <v>1314057600</v>
      </c>
      <c r="E300" s="340">
        <v>1314057600</v>
      </c>
      <c r="F300" s="340">
        <v>0</v>
      </c>
    </row>
    <row r="301" spans="1:6" x14ac:dyDescent="0.25">
      <c r="A301" s="339">
        <v>251122</v>
      </c>
      <c r="B301" s="334" t="s">
        <v>163</v>
      </c>
      <c r="C301" s="340">
        <v>0</v>
      </c>
      <c r="D301" s="340">
        <v>7342084643</v>
      </c>
      <c r="E301" s="340">
        <v>7342084643</v>
      </c>
      <c r="F301" s="340">
        <v>0</v>
      </c>
    </row>
    <row r="302" spans="1:6" x14ac:dyDescent="0.25">
      <c r="A302" s="339">
        <v>251122001</v>
      </c>
      <c r="B302" s="334" t="s">
        <v>163</v>
      </c>
      <c r="C302" s="340">
        <v>0</v>
      </c>
      <c r="D302" s="340">
        <v>7342084643</v>
      </c>
      <c r="E302" s="340">
        <v>7342084643</v>
      </c>
      <c r="F302" s="340">
        <v>0</v>
      </c>
    </row>
    <row r="303" spans="1:6" x14ac:dyDescent="0.25">
      <c r="A303" s="339">
        <v>251123</v>
      </c>
      <c r="B303" s="334" t="s">
        <v>164</v>
      </c>
      <c r="C303" s="340">
        <v>0</v>
      </c>
      <c r="D303" s="340">
        <v>4672414714</v>
      </c>
      <c r="E303" s="340">
        <v>4672414714</v>
      </c>
      <c r="F303" s="340">
        <v>0</v>
      </c>
    </row>
    <row r="304" spans="1:6" x14ac:dyDescent="0.25">
      <c r="A304" s="339">
        <v>251123001</v>
      </c>
      <c r="B304" s="334" t="s">
        <v>164</v>
      </c>
      <c r="C304" s="340">
        <v>0</v>
      </c>
      <c r="D304" s="340">
        <v>4672414714</v>
      </c>
      <c r="E304" s="340">
        <v>4672414714</v>
      </c>
      <c r="F304" s="340">
        <v>0</v>
      </c>
    </row>
    <row r="305" spans="1:6" x14ac:dyDescent="0.25">
      <c r="A305" s="339">
        <v>251124</v>
      </c>
      <c r="B305" s="334" t="s">
        <v>165</v>
      </c>
      <c r="C305" s="340">
        <v>0</v>
      </c>
      <c r="D305" s="340">
        <v>2166393900</v>
      </c>
      <c r="E305" s="340">
        <v>2166393900</v>
      </c>
      <c r="F305" s="340">
        <v>0</v>
      </c>
    </row>
    <row r="306" spans="1:6" x14ac:dyDescent="0.25">
      <c r="A306" s="339">
        <v>251124001</v>
      </c>
      <c r="B306" s="334" t="s">
        <v>165</v>
      </c>
      <c r="C306" s="340">
        <v>0</v>
      </c>
      <c r="D306" s="340">
        <v>2166393900</v>
      </c>
      <c r="E306" s="340">
        <v>2166393900</v>
      </c>
      <c r="F306" s="340">
        <v>0</v>
      </c>
    </row>
    <row r="307" spans="1:6" x14ac:dyDescent="0.25">
      <c r="A307" s="339">
        <v>251125</v>
      </c>
      <c r="B307" s="334" t="s">
        <v>166</v>
      </c>
      <c r="C307" s="340">
        <v>0</v>
      </c>
      <c r="D307" s="340">
        <v>61013268.369999997</v>
      </c>
      <c r="E307" s="340">
        <v>61013268.369999997</v>
      </c>
      <c r="F307" s="340">
        <v>0</v>
      </c>
    </row>
    <row r="308" spans="1:6" x14ac:dyDescent="0.25">
      <c r="A308" s="339">
        <v>251125001</v>
      </c>
      <c r="B308" s="334" t="s">
        <v>166</v>
      </c>
      <c r="C308" s="340">
        <v>0</v>
      </c>
      <c r="D308" s="340">
        <v>61013268.369999997</v>
      </c>
      <c r="E308" s="340">
        <v>61013268.369999997</v>
      </c>
      <c r="F308" s="340">
        <v>0</v>
      </c>
    </row>
    <row r="309" spans="1:6" x14ac:dyDescent="0.25">
      <c r="A309" s="339">
        <v>2512</v>
      </c>
      <c r="B309" s="334" t="s">
        <v>167</v>
      </c>
      <c r="C309" s="340">
        <v>2387856314.1300001</v>
      </c>
      <c r="D309" s="340">
        <v>235564121</v>
      </c>
      <c r="E309" s="340">
        <v>235564121</v>
      </c>
      <c r="F309" s="340">
        <v>2387856314.1300001</v>
      </c>
    </row>
    <row r="310" spans="1:6" x14ac:dyDescent="0.25">
      <c r="A310" s="339">
        <v>251201</v>
      </c>
      <c r="B310" s="334" t="s">
        <v>158</v>
      </c>
      <c r="C310" s="340">
        <v>2387856314.1300001</v>
      </c>
      <c r="D310" s="340">
        <v>0</v>
      </c>
      <c r="E310" s="340">
        <v>0</v>
      </c>
      <c r="F310" s="340">
        <v>2387856314.1300001</v>
      </c>
    </row>
    <row r="311" spans="1:6" x14ac:dyDescent="0.25">
      <c r="A311" s="339">
        <v>251201001</v>
      </c>
      <c r="B311" s="334" t="s">
        <v>158</v>
      </c>
      <c r="C311" s="340">
        <v>2387856314.1300001</v>
      </c>
      <c r="D311" s="340">
        <v>0</v>
      </c>
      <c r="E311" s="340">
        <v>0</v>
      </c>
      <c r="F311" s="340">
        <v>2387856314.1300001</v>
      </c>
    </row>
    <row r="312" spans="1:6" x14ac:dyDescent="0.25">
      <c r="A312" s="339">
        <v>251202</v>
      </c>
      <c r="B312" s="334" t="s">
        <v>447</v>
      </c>
      <c r="C312" s="340">
        <v>0</v>
      </c>
      <c r="D312" s="340">
        <v>235564121</v>
      </c>
      <c r="E312" s="340">
        <v>235564121</v>
      </c>
      <c r="F312" s="340">
        <v>0</v>
      </c>
    </row>
    <row r="313" spans="1:6" x14ac:dyDescent="0.25">
      <c r="A313" s="339">
        <v>251202001</v>
      </c>
      <c r="B313" s="334" t="s">
        <v>447</v>
      </c>
      <c r="C313" s="340">
        <v>0</v>
      </c>
      <c r="D313" s="340">
        <v>235564121</v>
      </c>
      <c r="E313" s="340">
        <v>235564121</v>
      </c>
      <c r="F313" s="340">
        <v>0</v>
      </c>
    </row>
    <row r="314" spans="1:6" x14ac:dyDescent="0.25">
      <c r="A314" s="339">
        <v>27</v>
      </c>
      <c r="B314" s="334" t="s">
        <v>168</v>
      </c>
      <c r="C314" s="340">
        <v>13187751442.23</v>
      </c>
      <c r="D314" s="340">
        <v>5515422120.8000002</v>
      </c>
      <c r="E314" s="340">
        <v>38190740822.470001</v>
      </c>
      <c r="F314" s="340">
        <v>45863070143.900002</v>
      </c>
    </row>
    <row r="315" spans="1:6" x14ac:dyDescent="0.25">
      <c r="A315" s="339">
        <v>2701</v>
      </c>
      <c r="B315" s="334" t="s">
        <v>169</v>
      </c>
      <c r="C315" s="340">
        <v>13187751442.23</v>
      </c>
      <c r="D315" s="340">
        <v>5515422120.8000002</v>
      </c>
      <c r="E315" s="340">
        <v>38190740822.470001</v>
      </c>
      <c r="F315" s="340">
        <v>45863070143.900002</v>
      </c>
    </row>
    <row r="316" spans="1:6" x14ac:dyDescent="0.25">
      <c r="A316" s="339">
        <v>270103</v>
      </c>
      <c r="B316" s="334" t="s">
        <v>170</v>
      </c>
      <c r="C316" s="340">
        <v>13187751442.23</v>
      </c>
      <c r="D316" s="340">
        <v>5515422120.8000002</v>
      </c>
      <c r="E316" s="340">
        <v>38190740822.470001</v>
      </c>
      <c r="F316" s="340">
        <v>45863070143.900002</v>
      </c>
    </row>
    <row r="317" spans="1:6" x14ac:dyDescent="0.25">
      <c r="A317" s="339">
        <v>270103001</v>
      </c>
      <c r="B317" s="334" t="s">
        <v>170</v>
      </c>
      <c r="C317" s="340">
        <v>13187751442.23</v>
      </c>
      <c r="D317" s="340">
        <v>5515422120.8000002</v>
      </c>
      <c r="E317" s="340">
        <v>38190740822.470001</v>
      </c>
      <c r="F317" s="340">
        <v>45863070143.900002</v>
      </c>
    </row>
    <row r="318" spans="1:6" x14ac:dyDescent="0.25">
      <c r="A318" s="465">
        <v>3</v>
      </c>
      <c r="B318" s="334" t="s">
        <v>171</v>
      </c>
      <c r="C318" s="340">
        <v>176384517532.24899</v>
      </c>
      <c r="D318" s="340">
        <v>98936630.75</v>
      </c>
      <c r="E318" s="340">
        <v>2679375.2000000002</v>
      </c>
      <c r="F318" s="340">
        <v>176288260276.69901</v>
      </c>
    </row>
    <row r="319" spans="1:6" x14ac:dyDescent="0.25">
      <c r="A319" s="339">
        <v>31</v>
      </c>
      <c r="B319" s="334" t="s">
        <v>172</v>
      </c>
      <c r="C319" s="340">
        <v>176384517532.24899</v>
      </c>
      <c r="D319" s="340">
        <v>98936630.75</v>
      </c>
      <c r="E319" s="340">
        <v>2679375.2000000002</v>
      </c>
      <c r="F319" s="340">
        <v>176288260276.69901</v>
      </c>
    </row>
    <row r="320" spans="1:6" x14ac:dyDescent="0.25">
      <c r="A320" s="339">
        <v>3105</v>
      </c>
      <c r="B320" s="334" t="s">
        <v>173</v>
      </c>
      <c r="C320" s="340">
        <v>-53788504787.151001</v>
      </c>
      <c r="D320" s="340">
        <v>0</v>
      </c>
      <c r="E320" s="340">
        <v>0</v>
      </c>
      <c r="F320" s="340">
        <v>-53788504787.151001</v>
      </c>
    </row>
    <row r="321" spans="1:6" x14ac:dyDescent="0.25">
      <c r="A321" s="339">
        <v>310506</v>
      </c>
      <c r="B321" s="334" t="s">
        <v>174</v>
      </c>
      <c r="C321" s="340">
        <v>-53788504787.151001</v>
      </c>
      <c r="D321" s="340">
        <v>0</v>
      </c>
      <c r="E321" s="340">
        <v>0</v>
      </c>
      <c r="F321" s="340">
        <v>-53788504787.151001</v>
      </c>
    </row>
    <row r="322" spans="1:6" x14ac:dyDescent="0.25">
      <c r="A322" s="339">
        <v>310506001</v>
      </c>
      <c r="B322" s="334" t="s">
        <v>175</v>
      </c>
      <c r="C322" s="340">
        <v>-53788504787.151001</v>
      </c>
      <c r="D322" s="340">
        <v>0</v>
      </c>
      <c r="E322" s="340">
        <v>0</v>
      </c>
      <c r="F322" s="340">
        <v>-53788504787.151001</v>
      </c>
    </row>
    <row r="323" spans="1:6" x14ac:dyDescent="0.25">
      <c r="A323" s="339">
        <v>3109</v>
      </c>
      <c r="B323" s="334" t="s">
        <v>176</v>
      </c>
      <c r="C323" s="340">
        <v>230173022319.39999</v>
      </c>
      <c r="D323" s="340">
        <v>98936630.75</v>
      </c>
      <c r="E323" s="340">
        <v>2679375.2000000002</v>
      </c>
      <c r="F323" s="340">
        <v>230076765063.85001</v>
      </c>
    </row>
    <row r="324" spans="1:6" x14ac:dyDescent="0.25">
      <c r="A324" s="339">
        <v>310901</v>
      </c>
      <c r="B324" s="334" t="s">
        <v>177</v>
      </c>
      <c r="C324" s="340">
        <v>271142897522.01999</v>
      </c>
      <c r="D324" s="340">
        <v>103372</v>
      </c>
      <c r="E324" s="340">
        <v>2679375.2000000002</v>
      </c>
      <c r="F324" s="340">
        <v>271145473525.22</v>
      </c>
    </row>
    <row r="325" spans="1:6" x14ac:dyDescent="0.25">
      <c r="A325" s="339">
        <v>310901001</v>
      </c>
      <c r="B325" s="334" t="s">
        <v>177</v>
      </c>
      <c r="C325" s="340">
        <v>275288363008.79999</v>
      </c>
      <c r="D325" s="340">
        <v>0</v>
      </c>
      <c r="E325" s="340">
        <v>0</v>
      </c>
      <c r="F325" s="340">
        <v>275288363008.79999</v>
      </c>
    </row>
    <row r="326" spans="1:6" ht="30" x14ac:dyDescent="0.25">
      <c r="A326" s="339">
        <v>310901002</v>
      </c>
      <c r="B326" s="334" t="s">
        <v>178</v>
      </c>
      <c r="C326" s="340">
        <v>-4145465486.7800002</v>
      </c>
      <c r="D326" s="340">
        <v>103372</v>
      </c>
      <c r="E326" s="340">
        <v>2679375.2000000002</v>
      </c>
      <c r="F326" s="340">
        <v>-4142889483.5799999</v>
      </c>
    </row>
    <row r="327" spans="1:6" x14ac:dyDescent="0.25">
      <c r="A327" s="339">
        <v>310902</v>
      </c>
      <c r="B327" s="334" t="s">
        <v>179</v>
      </c>
      <c r="C327" s="340">
        <v>-40969875202.620003</v>
      </c>
      <c r="D327" s="340">
        <v>98833258.75</v>
      </c>
      <c r="E327" s="340">
        <v>0</v>
      </c>
      <c r="F327" s="340">
        <v>-41068708461.370003</v>
      </c>
    </row>
    <row r="328" spans="1:6" x14ac:dyDescent="0.25">
      <c r="A328" s="339">
        <v>310902001</v>
      </c>
      <c r="B328" s="334" t="s">
        <v>179</v>
      </c>
      <c r="C328" s="340">
        <v>-33862237783.119999</v>
      </c>
      <c r="D328" s="340">
        <v>0</v>
      </c>
      <c r="E328" s="340">
        <v>0</v>
      </c>
      <c r="F328" s="340">
        <v>-33862237783.119999</v>
      </c>
    </row>
    <row r="329" spans="1:6" ht="30" x14ac:dyDescent="0.25">
      <c r="A329" s="339">
        <v>310902002</v>
      </c>
      <c r="B329" s="334" t="s">
        <v>178</v>
      </c>
      <c r="C329" s="340">
        <v>-7107637419.5</v>
      </c>
      <c r="D329" s="340">
        <v>98833258.75</v>
      </c>
      <c r="E329" s="340">
        <v>0</v>
      </c>
      <c r="F329" s="340">
        <v>-7206470678.25</v>
      </c>
    </row>
    <row r="330" spans="1:6" x14ac:dyDescent="0.25">
      <c r="A330" s="465">
        <v>4</v>
      </c>
      <c r="B330" s="334" t="s">
        <v>185</v>
      </c>
      <c r="C330" s="340">
        <v>98826532235.660004</v>
      </c>
      <c r="D330" s="340">
        <v>490560596</v>
      </c>
      <c r="E330" s="340">
        <v>125519514516.16</v>
      </c>
      <c r="F330" s="340">
        <v>223855486155.82001</v>
      </c>
    </row>
    <row r="331" spans="1:6" x14ac:dyDescent="0.25">
      <c r="A331" s="339">
        <v>41</v>
      </c>
      <c r="B331" s="334" t="s">
        <v>186</v>
      </c>
      <c r="C331" s="340">
        <v>2430257</v>
      </c>
      <c r="D331" s="340">
        <v>0</v>
      </c>
      <c r="E331" s="340">
        <v>2792233</v>
      </c>
      <c r="F331" s="340">
        <v>5222490</v>
      </c>
    </row>
    <row r="332" spans="1:6" ht="30" x14ac:dyDescent="0.25">
      <c r="A332" s="339">
        <v>4110</v>
      </c>
      <c r="B332" s="334" t="s">
        <v>432</v>
      </c>
      <c r="C332" s="340">
        <v>2430257</v>
      </c>
      <c r="D332" s="340">
        <v>0</v>
      </c>
      <c r="E332" s="340">
        <v>2792233</v>
      </c>
      <c r="F332" s="340">
        <v>5222490</v>
      </c>
    </row>
    <row r="333" spans="1:6" x14ac:dyDescent="0.25">
      <c r="A333" s="339">
        <v>411001</v>
      </c>
      <c r="B333" s="334" t="s">
        <v>20</v>
      </c>
      <c r="C333" s="340">
        <v>2430257</v>
      </c>
      <c r="D333" s="340">
        <v>0</v>
      </c>
      <c r="E333" s="340">
        <v>2792233</v>
      </c>
      <c r="F333" s="340">
        <v>5222490</v>
      </c>
    </row>
    <row r="334" spans="1:6" x14ac:dyDescent="0.25">
      <c r="A334" s="339">
        <v>411001001</v>
      </c>
      <c r="B334" s="334" t="s">
        <v>20</v>
      </c>
      <c r="C334" s="340">
        <v>2430257</v>
      </c>
      <c r="D334" s="340">
        <v>0</v>
      </c>
      <c r="E334" s="340">
        <v>2792233</v>
      </c>
      <c r="F334" s="340">
        <v>5222490</v>
      </c>
    </row>
    <row r="335" spans="1:6" x14ac:dyDescent="0.25">
      <c r="A335" s="339">
        <v>44</v>
      </c>
      <c r="B335" s="334" t="s">
        <v>187</v>
      </c>
      <c r="C335" s="340">
        <v>4115300</v>
      </c>
      <c r="D335" s="340">
        <v>0</v>
      </c>
      <c r="E335" s="340">
        <v>152800</v>
      </c>
      <c r="F335" s="340">
        <v>4268100</v>
      </c>
    </row>
    <row r="336" spans="1:6" x14ac:dyDescent="0.25">
      <c r="A336" s="339">
        <v>4428</v>
      </c>
      <c r="B336" s="334" t="s">
        <v>188</v>
      </c>
      <c r="C336" s="340">
        <v>4115300</v>
      </c>
      <c r="D336" s="340">
        <v>0</v>
      </c>
      <c r="E336" s="340">
        <v>152800</v>
      </c>
      <c r="F336" s="340">
        <v>4268100</v>
      </c>
    </row>
    <row r="337" spans="1:6" x14ac:dyDescent="0.25">
      <c r="A337" s="339">
        <v>442803</v>
      </c>
      <c r="B337" s="334" t="s">
        <v>418</v>
      </c>
      <c r="C337" s="340">
        <v>4115300</v>
      </c>
      <c r="D337" s="340">
        <v>0</v>
      </c>
      <c r="E337" s="340">
        <v>152800</v>
      </c>
      <c r="F337" s="340">
        <v>4268100</v>
      </c>
    </row>
    <row r="338" spans="1:6" x14ac:dyDescent="0.25">
      <c r="A338" s="339">
        <v>442803001</v>
      </c>
      <c r="B338" s="334" t="s">
        <v>418</v>
      </c>
      <c r="C338" s="340">
        <v>4115300</v>
      </c>
      <c r="D338" s="340">
        <v>0</v>
      </c>
      <c r="E338" s="340">
        <v>152800</v>
      </c>
      <c r="F338" s="340">
        <v>4268100</v>
      </c>
    </row>
    <row r="339" spans="1:6" x14ac:dyDescent="0.25">
      <c r="A339" s="339">
        <v>47</v>
      </c>
      <c r="B339" s="334" t="s">
        <v>189</v>
      </c>
      <c r="C339" s="340">
        <v>98390731143.970001</v>
      </c>
      <c r="D339" s="340">
        <v>416592291</v>
      </c>
      <c r="E339" s="340">
        <v>125226960942.7</v>
      </c>
      <c r="F339" s="340">
        <v>223201099795.67001</v>
      </c>
    </row>
    <row r="340" spans="1:6" x14ac:dyDescent="0.25">
      <c r="A340" s="339">
        <v>4705</v>
      </c>
      <c r="B340" s="334" t="s">
        <v>190</v>
      </c>
      <c r="C340" s="340">
        <v>89003050143.970001</v>
      </c>
      <c r="D340" s="340">
        <v>416592291</v>
      </c>
      <c r="E340" s="340">
        <v>118240826942.7</v>
      </c>
      <c r="F340" s="340">
        <v>206827284795.67001</v>
      </c>
    </row>
    <row r="341" spans="1:6" x14ac:dyDescent="0.25">
      <c r="A341" s="339">
        <v>470508</v>
      </c>
      <c r="B341" s="334" t="s">
        <v>191</v>
      </c>
      <c r="C341" s="340">
        <v>85746131952.710007</v>
      </c>
      <c r="D341" s="340">
        <v>416592291</v>
      </c>
      <c r="E341" s="340">
        <v>105038053719.64999</v>
      </c>
      <c r="F341" s="340">
        <v>190367593381.35999</v>
      </c>
    </row>
    <row r="342" spans="1:6" x14ac:dyDescent="0.25">
      <c r="A342" s="339">
        <v>470510</v>
      </c>
      <c r="B342" s="334" t="s">
        <v>192</v>
      </c>
      <c r="C342" s="340">
        <v>3256918191.2600002</v>
      </c>
      <c r="D342" s="340">
        <v>0</v>
      </c>
      <c r="E342" s="340">
        <v>13202773223.049999</v>
      </c>
      <c r="F342" s="340">
        <v>16459691414.309999</v>
      </c>
    </row>
    <row r="343" spans="1:6" x14ac:dyDescent="0.25">
      <c r="A343" s="339">
        <v>4722</v>
      </c>
      <c r="B343" s="334" t="s">
        <v>193</v>
      </c>
      <c r="C343" s="340">
        <v>9387681000</v>
      </c>
      <c r="D343" s="340">
        <v>0</v>
      </c>
      <c r="E343" s="340">
        <v>6986134000</v>
      </c>
      <c r="F343" s="340">
        <v>16373815000</v>
      </c>
    </row>
    <row r="344" spans="1:6" x14ac:dyDescent="0.25">
      <c r="A344" s="339">
        <v>472201</v>
      </c>
      <c r="B344" s="334" t="s">
        <v>194</v>
      </c>
      <c r="C344" s="340">
        <v>9387681000</v>
      </c>
      <c r="D344" s="340">
        <v>0</v>
      </c>
      <c r="E344" s="340">
        <v>6986134000</v>
      </c>
      <c r="F344" s="340">
        <v>16373815000</v>
      </c>
    </row>
    <row r="345" spans="1:6" x14ac:dyDescent="0.25">
      <c r="A345" s="339">
        <v>48</v>
      </c>
      <c r="B345" s="334" t="s">
        <v>195</v>
      </c>
      <c r="C345" s="340">
        <v>429255534.69</v>
      </c>
      <c r="D345" s="340">
        <v>73968305</v>
      </c>
      <c r="E345" s="340">
        <v>289608540.45999998</v>
      </c>
      <c r="F345" s="340">
        <v>644895770.14999998</v>
      </c>
    </row>
    <row r="346" spans="1:6" x14ac:dyDescent="0.25">
      <c r="A346" s="339">
        <v>4802</v>
      </c>
      <c r="B346" s="334" t="s">
        <v>407</v>
      </c>
      <c r="C346" s="340">
        <v>82850097.5</v>
      </c>
      <c r="D346" s="340">
        <v>429114.25</v>
      </c>
      <c r="E346" s="340">
        <v>98064554.959999993</v>
      </c>
      <c r="F346" s="340">
        <v>180485538.21000001</v>
      </c>
    </row>
    <row r="347" spans="1:6" ht="30" x14ac:dyDescent="0.25">
      <c r="A347" s="339">
        <v>480232</v>
      </c>
      <c r="B347" s="334" t="s">
        <v>431</v>
      </c>
      <c r="C347" s="340">
        <v>82850097.5</v>
      </c>
      <c r="D347" s="340">
        <v>206880.25</v>
      </c>
      <c r="E347" s="340">
        <v>97842320.959999993</v>
      </c>
      <c r="F347" s="340">
        <v>180485538.21000001</v>
      </c>
    </row>
    <row r="348" spans="1:6" ht="30" x14ac:dyDescent="0.25">
      <c r="A348" s="339">
        <v>480232001</v>
      </c>
      <c r="B348" s="334" t="s">
        <v>431</v>
      </c>
      <c r="C348" s="340">
        <v>82850097.5</v>
      </c>
      <c r="D348" s="340">
        <v>206880.25</v>
      </c>
      <c r="E348" s="340">
        <v>97842320.959999993</v>
      </c>
      <c r="F348" s="340">
        <v>180485538.21000001</v>
      </c>
    </row>
    <row r="349" spans="1:6" ht="45" x14ac:dyDescent="0.25">
      <c r="A349" s="339">
        <v>480253</v>
      </c>
      <c r="B349" s="334" t="s">
        <v>474</v>
      </c>
      <c r="C349" s="340">
        <v>0</v>
      </c>
      <c r="D349" s="340">
        <v>222234</v>
      </c>
      <c r="E349" s="340">
        <v>222234</v>
      </c>
      <c r="F349" s="340">
        <v>0</v>
      </c>
    </row>
    <row r="350" spans="1:6" ht="45" x14ac:dyDescent="0.25">
      <c r="A350" s="339">
        <v>480253001</v>
      </c>
      <c r="B350" s="334" t="s">
        <v>474</v>
      </c>
      <c r="C350" s="340">
        <v>0</v>
      </c>
      <c r="D350" s="340">
        <v>222234</v>
      </c>
      <c r="E350" s="340">
        <v>222234</v>
      </c>
      <c r="F350" s="340">
        <v>0</v>
      </c>
    </row>
    <row r="351" spans="1:6" x14ac:dyDescent="0.25">
      <c r="A351" s="339">
        <v>4808</v>
      </c>
      <c r="B351" s="334" t="s">
        <v>196</v>
      </c>
      <c r="C351" s="340">
        <v>110797886.75</v>
      </c>
      <c r="D351" s="340">
        <v>73539190.75</v>
      </c>
      <c r="E351" s="340">
        <v>191543985.5</v>
      </c>
      <c r="F351" s="340">
        <v>228802681.5</v>
      </c>
    </row>
    <row r="352" spans="1:6" x14ac:dyDescent="0.25">
      <c r="A352" s="339">
        <v>480817</v>
      </c>
      <c r="B352" s="334" t="s">
        <v>27</v>
      </c>
      <c r="C352" s="340">
        <v>72969390.75</v>
      </c>
      <c r="D352" s="340">
        <v>72969390.75</v>
      </c>
      <c r="E352" s="340">
        <v>145938781.5</v>
      </c>
      <c r="F352" s="340">
        <v>145938781.5</v>
      </c>
    </row>
    <row r="353" spans="1:6" x14ac:dyDescent="0.25">
      <c r="A353" s="339">
        <v>480817001</v>
      </c>
      <c r="B353" s="334" t="s">
        <v>197</v>
      </c>
      <c r="C353" s="340">
        <v>72969390.75</v>
      </c>
      <c r="D353" s="340">
        <v>72969390.75</v>
      </c>
      <c r="E353" s="340">
        <v>145938781.5</v>
      </c>
      <c r="F353" s="340">
        <v>145938781.5</v>
      </c>
    </row>
    <row r="354" spans="1:6" x14ac:dyDescent="0.25">
      <c r="A354" s="339">
        <v>480828</v>
      </c>
      <c r="B354" s="334" t="s">
        <v>24</v>
      </c>
      <c r="C354" s="340">
        <v>25573695</v>
      </c>
      <c r="D354" s="340">
        <v>0</v>
      </c>
      <c r="E354" s="340">
        <v>41648810</v>
      </c>
      <c r="F354" s="340">
        <v>67222505</v>
      </c>
    </row>
    <row r="355" spans="1:6" x14ac:dyDescent="0.25">
      <c r="A355" s="339">
        <v>480828001</v>
      </c>
      <c r="B355" s="334" t="s">
        <v>24</v>
      </c>
      <c r="C355" s="340">
        <v>25573695</v>
      </c>
      <c r="D355" s="340">
        <v>0</v>
      </c>
      <c r="E355" s="340">
        <v>41648810</v>
      </c>
      <c r="F355" s="340">
        <v>67222505</v>
      </c>
    </row>
    <row r="356" spans="1:6" x14ac:dyDescent="0.25">
      <c r="A356" s="339">
        <v>480862</v>
      </c>
      <c r="B356" s="334" t="s">
        <v>456</v>
      </c>
      <c r="C356" s="340">
        <v>10324636</v>
      </c>
      <c r="D356" s="340">
        <v>0</v>
      </c>
      <c r="E356" s="340">
        <v>0</v>
      </c>
      <c r="F356" s="340">
        <v>10324636</v>
      </c>
    </row>
    <row r="357" spans="1:6" x14ac:dyDescent="0.25">
      <c r="A357" s="339">
        <v>480862001</v>
      </c>
      <c r="B357" s="334" t="s">
        <v>456</v>
      </c>
      <c r="C357" s="340">
        <v>10324636</v>
      </c>
      <c r="D357" s="340">
        <v>0</v>
      </c>
      <c r="E357" s="340">
        <v>0</v>
      </c>
      <c r="F357" s="340">
        <v>10324636</v>
      </c>
    </row>
    <row r="358" spans="1:6" x14ac:dyDescent="0.25">
      <c r="A358" s="339">
        <v>480863</v>
      </c>
      <c r="B358" s="334" t="s">
        <v>426</v>
      </c>
      <c r="C358" s="340">
        <v>1915349</v>
      </c>
      <c r="D358" s="340">
        <v>569800</v>
      </c>
      <c r="E358" s="340">
        <v>3828476</v>
      </c>
      <c r="F358" s="340">
        <v>5174025</v>
      </c>
    </row>
    <row r="359" spans="1:6" x14ac:dyDescent="0.25">
      <c r="A359" s="339">
        <v>480863001</v>
      </c>
      <c r="B359" s="334" t="s">
        <v>426</v>
      </c>
      <c r="C359" s="340">
        <v>1915349</v>
      </c>
      <c r="D359" s="340">
        <v>569800</v>
      </c>
      <c r="E359" s="340">
        <v>3828476</v>
      </c>
      <c r="F359" s="340">
        <v>5174025</v>
      </c>
    </row>
    <row r="360" spans="1:6" x14ac:dyDescent="0.25">
      <c r="A360" s="339">
        <v>480890</v>
      </c>
      <c r="B360" s="334" t="s">
        <v>198</v>
      </c>
      <c r="C360" s="340">
        <v>14816</v>
      </c>
      <c r="D360" s="340">
        <v>0</v>
      </c>
      <c r="E360" s="340">
        <v>127918</v>
      </c>
      <c r="F360" s="340">
        <v>142734</v>
      </c>
    </row>
    <row r="361" spans="1:6" x14ac:dyDescent="0.25">
      <c r="A361" s="339">
        <v>480890003</v>
      </c>
      <c r="B361" s="334" t="s">
        <v>199</v>
      </c>
      <c r="C361" s="340">
        <v>1783</v>
      </c>
      <c r="D361" s="340">
        <v>0</v>
      </c>
      <c r="E361" s="340">
        <v>4251</v>
      </c>
      <c r="F361" s="340">
        <v>6034</v>
      </c>
    </row>
    <row r="362" spans="1:6" x14ac:dyDescent="0.25">
      <c r="A362" s="339">
        <v>480890008</v>
      </c>
      <c r="B362" s="334" t="s">
        <v>381</v>
      </c>
      <c r="C362" s="340">
        <v>13033</v>
      </c>
      <c r="D362" s="340">
        <v>0</v>
      </c>
      <c r="E362" s="340">
        <v>123667</v>
      </c>
      <c r="F362" s="340">
        <v>136700</v>
      </c>
    </row>
    <row r="363" spans="1:6" x14ac:dyDescent="0.25">
      <c r="A363" s="339">
        <v>4831</v>
      </c>
      <c r="B363" s="334" t="s">
        <v>430</v>
      </c>
      <c r="C363" s="340">
        <v>235607550.44</v>
      </c>
      <c r="D363" s="340">
        <v>0</v>
      </c>
      <c r="E363" s="340">
        <v>0</v>
      </c>
      <c r="F363" s="340">
        <v>235607550.44</v>
      </c>
    </row>
    <row r="364" spans="1:6" x14ac:dyDescent="0.25">
      <c r="A364" s="339">
        <v>483101</v>
      </c>
      <c r="B364" s="334" t="s">
        <v>429</v>
      </c>
      <c r="C364" s="340">
        <v>235607550.44</v>
      </c>
      <c r="D364" s="340">
        <v>0</v>
      </c>
      <c r="E364" s="340">
        <v>0</v>
      </c>
      <c r="F364" s="340">
        <v>235607550.44</v>
      </c>
    </row>
    <row r="365" spans="1:6" x14ac:dyDescent="0.25">
      <c r="A365" s="339">
        <v>483101001</v>
      </c>
      <c r="B365" s="334" t="s">
        <v>429</v>
      </c>
      <c r="C365" s="340">
        <v>235607550.44</v>
      </c>
      <c r="D365" s="340">
        <v>0</v>
      </c>
      <c r="E365" s="340">
        <v>0</v>
      </c>
      <c r="F365" s="340">
        <v>235607550.44</v>
      </c>
    </row>
    <row r="366" spans="1:6" x14ac:dyDescent="0.25">
      <c r="A366" s="465">
        <v>5</v>
      </c>
      <c r="B366" s="334" t="s">
        <v>200</v>
      </c>
      <c r="C366" s="340">
        <v>109675208950.16</v>
      </c>
      <c r="D366" s="340">
        <v>175873678247.34</v>
      </c>
      <c r="E366" s="340">
        <v>16175223305.870001</v>
      </c>
      <c r="F366" s="340">
        <v>269373663891.63</v>
      </c>
    </row>
    <row r="367" spans="1:6" x14ac:dyDescent="0.25">
      <c r="A367" s="339">
        <v>51</v>
      </c>
      <c r="B367" s="334" t="s">
        <v>201</v>
      </c>
      <c r="C367" s="340">
        <v>99631618837.229996</v>
      </c>
      <c r="D367" s="340">
        <v>134272514828.47</v>
      </c>
      <c r="E367" s="340">
        <v>10899270096.27</v>
      </c>
      <c r="F367" s="340">
        <v>223004863569.42999</v>
      </c>
    </row>
    <row r="368" spans="1:6" x14ac:dyDescent="0.25">
      <c r="A368" s="339">
        <v>5101</v>
      </c>
      <c r="B368" s="334" t="s">
        <v>202</v>
      </c>
      <c r="C368" s="340">
        <v>43465592721</v>
      </c>
      <c r="D368" s="340">
        <v>47772675916</v>
      </c>
      <c r="E368" s="340">
        <v>294407</v>
      </c>
      <c r="F368" s="340">
        <v>91237974230</v>
      </c>
    </row>
    <row r="369" spans="1:6" x14ac:dyDescent="0.25">
      <c r="A369" s="339">
        <v>510101</v>
      </c>
      <c r="B369" s="334" t="s">
        <v>203</v>
      </c>
      <c r="C369" s="340">
        <v>33860711564</v>
      </c>
      <c r="D369" s="340">
        <v>37864484779</v>
      </c>
      <c r="E369" s="340">
        <v>294407</v>
      </c>
      <c r="F369" s="340">
        <v>71724901936</v>
      </c>
    </row>
    <row r="370" spans="1:6" x14ac:dyDescent="0.25">
      <c r="A370" s="339">
        <v>510101001</v>
      </c>
      <c r="B370" s="334" t="s">
        <v>203</v>
      </c>
      <c r="C370" s="340">
        <v>33860711564</v>
      </c>
      <c r="D370" s="340">
        <v>37864484779</v>
      </c>
      <c r="E370" s="340">
        <v>294407</v>
      </c>
      <c r="F370" s="340">
        <v>71724901936</v>
      </c>
    </row>
    <row r="371" spans="1:6" x14ac:dyDescent="0.25">
      <c r="A371" s="339">
        <v>510103</v>
      </c>
      <c r="B371" s="334" t="s">
        <v>204</v>
      </c>
      <c r="C371" s="340">
        <v>82790679</v>
      </c>
      <c r="D371" s="340">
        <v>86327845</v>
      </c>
      <c r="E371" s="340">
        <v>0</v>
      </c>
      <c r="F371" s="340">
        <v>169118524</v>
      </c>
    </row>
    <row r="372" spans="1:6" x14ac:dyDescent="0.25">
      <c r="A372" s="339">
        <v>510103001</v>
      </c>
      <c r="B372" s="334" t="s">
        <v>204</v>
      </c>
      <c r="C372" s="340">
        <v>82790679</v>
      </c>
      <c r="D372" s="340">
        <v>86327845</v>
      </c>
      <c r="E372" s="340">
        <v>0</v>
      </c>
      <c r="F372" s="340">
        <v>169118524</v>
      </c>
    </row>
    <row r="373" spans="1:6" x14ac:dyDescent="0.25">
      <c r="A373" s="339">
        <v>510105</v>
      </c>
      <c r="B373" s="334" t="s">
        <v>205</v>
      </c>
      <c r="C373" s="340">
        <v>6969771909</v>
      </c>
      <c r="D373" s="340">
        <v>6830273139</v>
      </c>
      <c r="E373" s="340">
        <v>0</v>
      </c>
      <c r="F373" s="340">
        <v>13800045048</v>
      </c>
    </row>
    <row r="374" spans="1:6" x14ac:dyDescent="0.25">
      <c r="A374" s="339">
        <v>510105001</v>
      </c>
      <c r="B374" s="334" t="s">
        <v>205</v>
      </c>
      <c r="C374" s="340">
        <v>6969771909</v>
      </c>
      <c r="D374" s="340">
        <v>6830273139</v>
      </c>
      <c r="E374" s="340">
        <v>0</v>
      </c>
      <c r="F374" s="340">
        <v>13800045048</v>
      </c>
    </row>
    <row r="375" spans="1:6" x14ac:dyDescent="0.25">
      <c r="A375" s="339">
        <v>510110</v>
      </c>
      <c r="B375" s="334" t="s">
        <v>206</v>
      </c>
      <c r="C375" s="340">
        <v>574459780</v>
      </c>
      <c r="D375" s="340">
        <v>715084252</v>
      </c>
      <c r="E375" s="340">
        <v>0</v>
      </c>
      <c r="F375" s="340">
        <v>1289544032</v>
      </c>
    </row>
    <row r="376" spans="1:6" x14ac:dyDescent="0.25">
      <c r="A376" s="339">
        <v>510110001</v>
      </c>
      <c r="B376" s="334" t="s">
        <v>206</v>
      </c>
      <c r="C376" s="340">
        <v>574459780</v>
      </c>
      <c r="D376" s="340">
        <v>715084252</v>
      </c>
      <c r="E376" s="340">
        <v>0</v>
      </c>
      <c r="F376" s="340">
        <v>1289544032</v>
      </c>
    </row>
    <row r="377" spans="1:6" x14ac:dyDescent="0.25">
      <c r="A377" s="339">
        <v>510119</v>
      </c>
      <c r="B377" s="334" t="s">
        <v>158</v>
      </c>
      <c r="C377" s="340">
        <v>1977858789</v>
      </c>
      <c r="D377" s="340">
        <v>2276505901</v>
      </c>
      <c r="E377" s="340">
        <v>0</v>
      </c>
      <c r="F377" s="340">
        <v>4254364690</v>
      </c>
    </row>
    <row r="378" spans="1:6" x14ac:dyDescent="0.25">
      <c r="A378" s="339">
        <v>510119001</v>
      </c>
      <c r="B378" s="334" t="s">
        <v>207</v>
      </c>
      <c r="C378" s="340">
        <v>669949394</v>
      </c>
      <c r="D378" s="340">
        <v>763742352</v>
      </c>
      <c r="E378" s="340">
        <v>0</v>
      </c>
      <c r="F378" s="340">
        <v>1433691746</v>
      </c>
    </row>
    <row r="379" spans="1:6" x14ac:dyDescent="0.25">
      <c r="A379" s="339">
        <v>510119003</v>
      </c>
      <c r="B379" s="334" t="s">
        <v>208</v>
      </c>
      <c r="C379" s="340">
        <v>1307909395</v>
      </c>
      <c r="D379" s="340">
        <v>1512763549</v>
      </c>
      <c r="E379" s="340">
        <v>0</v>
      </c>
      <c r="F379" s="340">
        <v>2820672944</v>
      </c>
    </row>
    <row r="380" spans="1:6" x14ac:dyDescent="0.25">
      <c r="A380" s="339">
        <v>5102</v>
      </c>
      <c r="B380" s="334" t="s">
        <v>417</v>
      </c>
      <c r="C380" s="340">
        <v>13187109</v>
      </c>
      <c r="D380" s="340">
        <v>20651675</v>
      </c>
      <c r="E380" s="340">
        <v>0</v>
      </c>
      <c r="F380" s="340">
        <v>33838784</v>
      </c>
    </row>
    <row r="381" spans="1:6" x14ac:dyDescent="0.25">
      <c r="A381" s="339">
        <v>510201</v>
      </c>
      <c r="B381" s="334" t="s">
        <v>166</v>
      </c>
      <c r="C381" s="340">
        <v>13187109</v>
      </c>
      <c r="D381" s="340">
        <v>20651675</v>
      </c>
      <c r="E381" s="340">
        <v>0</v>
      </c>
      <c r="F381" s="340">
        <v>33838784</v>
      </c>
    </row>
    <row r="382" spans="1:6" x14ac:dyDescent="0.25">
      <c r="A382" s="339">
        <v>510201001</v>
      </c>
      <c r="B382" s="334" t="s">
        <v>166</v>
      </c>
      <c r="C382" s="340">
        <v>13187109</v>
      </c>
      <c r="D382" s="340">
        <v>20651675</v>
      </c>
      <c r="E382" s="340">
        <v>0</v>
      </c>
      <c r="F382" s="340">
        <v>33838784</v>
      </c>
    </row>
    <row r="383" spans="1:6" x14ac:dyDescent="0.25">
      <c r="A383" s="339">
        <v>5103</v>
      </c>
      <c r="B383" s="334" t="s">
        <v>209</v>
      </c>
      <c r="C383" s="340">
        <v>14846670765</v>
      </c>
      <c r="D383" s="340">
        <v>19842963184</v>
      </c>
      <c r="E383" s="340">
        <v>4485543165</v>
      </c>
      <c r="F383" s="340">
        <v>30204090784</v>
      </c>
    </row>
    <row r="384" spans="1:6" x14ac:dyDescent="0.25">
      <c r="A384" s="339">
        <v>510302</v>
      </c>
      <c r="B384" s="334" t="s">
        <v>165</v>
      </c>
      <c r="C384" s="340">
        <v>1990753100</v>
      </c>
      <c r="D384" s="340">
        <v>2166393900</v>
      </c>
      <c r="E384" s="340">
        <v>0</v>
      </c>
      <c r="F384" s="340">
        <v>4157147000</v>
      </c>
    </row>
    <row r="385" spans="1:6" x14ac:dyDescent="0.25">
      <c r="A385" s="339">
        <v>510302001</v>
      </c>
      <c r="B385" s="334" t="s">
        <v>165</v>
      </c>
      <c r="C385" s="340">
        <v>1990753100</v>
      </c>
      <c r="D385" s="340">
        <v>2166393900</v>
      </c>
      <c r="E385" s="340">
        <v>0</v>
      </c>
      <c r="F385" s="340">
        <v>4157147000</v>
      </c>
    </row>
    <row r="386" spans="1:6" x14ac:dyDescent="0.25">
      <c r="A386" s="339">
        <v>510303</v>
      </c>
      <c r="B386" s="334" t="s">
        <v>210</v>
      </c>
      <c r="C386" s="340">
        <v>4392157887</v>
      </c>
      <c r="D386" s="340">
        <v>4534883876</v>
      </c>
      <c r="E386" s="340">
        <v>0</v>
      </c>
      <c r="F386" s="340">
        <v>8927041763</v>
      </c>
    </row>
    <row r="387" spans="1:6" x14ac:dyDescent="0.25">
      <c r="A387" s="339">
        <v>510303001</v>
      </c>
      <c r="B387" s="334" t="s">
        <v>210</v>
      </c>
      <c r="C387" s="340">
        <v>4392157887</v>
      </c>
      <c r="D387" s="340">
        <v>4534883876</v>
      </c>
      <c r="E387" s="340">
        <v>0</v>
      </c>
      <c r="F387" s="340">
        <v>8927041763</v>
      </c>
    </row>
    <row r="388" spans="1:6" x14ac:dyDescent="0.25">
      <c r="A388" s="339">
        <v>510305</v>
      </c>
      <c r="B388" s="334" t="s">
        <v>211</v>
      </c>
      <c r="C388" s="340">
        <v>1309589400</v>
      </c>
      <c r="D388" s="340">
        <v>1314057600</v>
      </c>
      <c r="E388" s="340">
        <v>0</v>
      </c>
      <c r="F388" s="340">
        <v>2623647000</v>
      </c>
    </row>
    <row r="389" spans="1:6" x14ac:dyDescent="0.25">
      <c r="A389" s="339">
        <v>510305001</v>
      </c>
      <c r="B389" s="334" t="s">
        <v>211</v>
      </c>
      <c r="C389" s="340">
        <v>1309589400</v>
      </c>
      <c r="D389" s="340">
        <v>1314057600</v>
      </c>
      <c r="E389" s="340">
        <v>0</v>
      </c>
      <c r="F389" s="340">
        <v>2623647000</v>
      </c>
    </row>
    <row r="390" spans="1:6" ht="30" x14ac:dyDescent="0.25">
      <c r="A390" s="339">
        <v>510306</v>
      </c>
      <c r="B390" s="334" t="s">
        <v>212</v>
      </c>
      <c r="C390" s="340">
        <v>4318938230</v>
      </c>
      <c r="D390" s="340">
        <v>4485543165</v>
      </c>
      <c r="E390" s="340">
        <v>0</v>
      </c>
      <c r="F390" s="340">
        <v>8804481395</v>
      </c>
    </row>
    <row r="391" spans="1:6" ht="30" x14ac:dyDescent="0.25">
      <c r="A391" s="339">
        <v>510306001</v>
      </c>
      <c r="B391" s="334" t="s">
        <v>212</v>
      </c>
      <c r="C391" s="340">
        <v>4318938230</v>
      </c>
      <c r="D391" s="340">
        <v>4485543165</v>
      </c>
      <c r="E391" s="340">
        <v>0</v>
      </c>
      <c r="F391" s="340">
        <v>8804481395</v>
      </c>
    </row>
    <row r="392" spans="1:6" ht="30" x14ac:dyDescent="0.25">
      <c r="A392" s="339">
        <v>510307</v>
      </c>
      <c r="B392" s="334" t="s">
        <v>213</v>
      </c>
      <c r="C392" s="340">
        <v>2835232148</v>
      </c>
      <c r="D392" s="340">
        <v>7342084643</v>
      </c>
      <c r="E392" s="340">
        <v>4485543165</v>
      </c>
      <c r="F392" s="340">
        <v>5691773626</v>
      </c>
    </row>
    <row r="393" spans="1:6" ht="30" x14ac:dyDescent="0.25">
      <c r="A393" s="339">
        <v>510307001</v>
      </c>
      <c r="B393" s="334" t="s">
        <v>213</v>
      </c>
      <c r="C393" s="340">
        <v>2835232148</v>
      </c>
      <c r="D393" s="340">
        <v>7342084643</v>
      </c>
      <c r="E393" s="340">
        <v>4485543165</v>
      </c>
      <c r="F393" s="340">
        <v>5691773626</v>
      </c>
    </row>
    <row r="394" spans="1:6" x14ac:dyDescent="0.25">
      <c r="A394" s="339">
        <v>5104</v>
      </c>
      <c r="B394" s="334" t="s">
        <v>214</v>
      </c>
      <c r="C394" s="340">
        <v>2488966900</v>
      </c>
      <c r="D394" s="340">
        <v>2708515500</v>
      </c>
      <c r="E394" s="340">
        <v>0</v>
      </c>
      <c r="F394" s="340">
        <v>5197482400</v>
      </c>
    </row>
    <row r="395" spans="1:6" x14ac:dyDescent="0.25">
      <c r="A395" s="339">
        <v>510401</v>
      </c>
      <c r="B395" s="334" t="s">
        <v>146</v>
      </c>
      <c r="C395" s="340">
        <v>1493110700</v>
      </c>
      <c r="D395" s="340">
        <v>1624835900</v>
      </c>
      <c r="E395" s="340">
        <v>0</v>
      </c>
      <c r="F395" s="340">
        <v>3117946600</v>
      </c>
    </row>
    <row r="396" spans="1:6" x14ac:dyDescent="0.25">
      <c r="A396" s="339">
        <v>510401001</v>
      </c>
      <c r="B396" s="334" t="s">
        <v>146</v>
      </c>
      <c r="C396" s="340">
        <v>1493110700</v>
      </c>
      <c r="D396" s="340">
        <v>1624835900</v>
      </c>
      <c r="E396" s="340">
        <v>0</v>
      </c>
      <c r="F396" s="340">
        <v>3117946600</v>
      </c>
    </row>
    <row r="397" spans="1:6" x14ac:dyDescent="0.25">
      <c r="A397" s="339">
        <v>510402</v>
      </c>
      <c r="B397" s="334" t="s">
        <v>147</v>
      </c>
      <c r="C397" s="340">
        <v>249006300</v>
      </c>
      <c r="D397" s="340">
        <v>270956400</v>
      </c>
      <c r="E397" s="340">
        <v>0</v>
      </c>
      <c r="F397" s="340">
        <v>519962700</v>
      </c>
    </row>
    <row r="398" spans="1:6" x14ac:dyDescent="0.25">
      <c r="A398" s="339">
        <v>510402001</v>
      </c>
      <c r="B398" s="334" t="s">
        <v>147</v>
      </c>
      <c r="C398" s="340">
        <v>249006300</v>
      </c>
      <c r="D398" s="340">
        <v>270956400</v>
      </c>
      <c r="E398" s="340">
        <v>0</v>
      </c>
      <c r="F398" s="340">
        <v>519962700</v>
      </c>
    </row>
    <row r="399" spans="1:6" x14ac:dyDescent="0.25">
      <c r="A399" s="339">
        <v>510403</v>
      </c>
      <c r="B399" s="334" t="s">
        <v>143</v>
      </c>
      <c r="C399" s="340">
        <v>249006300</v>
      </c>
      <c r="D399" s="340">
        <v>270956400</v>
      </c>
      <c r="E399" s="340">
        <v>0</v>
      </c>
      <c r="F399" s="340">
        <v>519962700</v>
      </c>
    </row>
    <row r="400" spans="1:6" x14ac:dyDescent="0.25">
      <c r="A400" s="339">
        <v>510403001</v>
      </c>
      <c r="B400" s="334" t="s">
        <v>143</v>
      </c>
      <c r="C400" s="340">
        <v>249006300</v>
      </c>
      <c r="D400" s="340">
        <v>270956400</v>
      </c>
      <c r="E400" s="340">
        <v>0</v>
      </c>
      <c r="F400" s="340">
        <v>519962700</v>
      </c>
    </row>
    <row r="401" spans="1:6" ht="30" x14ac:dyDescent="0.25">
      <c r="A401" s="339">
        <v>510404</v>
      </c>
      <c r="B401" s="334" t="s">
        <v>142</v>
      </c>
      <c r="C401" s="340">
        <v>497843600</v>
      </c>
      <c r="D401" s="340">
        <v>541766800</v>
      </c>
      <c r="E401" s="340">
        <v>0</v>
      </c>
      <c r="F401" s="340">
        <v>1039610400</v>
      </c>
    </row>
    <row r="402" spans="1:6" ht="30" x14ac:dyDescent="0.25">
      <c r="A402" s="339">
        <v>510404001</v>
      </c>
      <c r="B402" s="334" t="s">
        <v>142</v>
      </c>
      <c r="C402" s="340">
        <v>497843600</v>
      </c>
      <c r="D402" s="340">
        <v>541766800</v>
      </c>
      <c r="E402" s="340">
        <v>0</v>
      </c>
      <c r="F402" s="340">
        <v>1039610400</v>
      </c>
    </row>
    <row r="403" spans="1:6" x14ac:dyDescent="0.25">
      <c r="A403" s="339">
        <v>5107</v>
      </c>
      <c r="B403" s="334" t="s">
        <v>215</v>
      </c>
      <c r="C403" s="340">
        <v>22190073155</v>
      </c>
      <c r="D403" s="340">
        <v>19420253263</v>
      </c>
      <c r="E403" s="340">
        <v>12314699</v>
      </c>
      <c r="F403" s="340">
        <v>41598011719</v>
      </c>
    </row>
    <row r="404" spans="1:6" x14ac:dyDescent="0.25">
      <c r="A404" s="339">
        <v>510701</v>
      </c>
      <c r="B404" s="334" t="s">
        <v>154</v>
      </c>
      <c r="C404" s="340">
        <v>3720461439</v>
      </c>
      <c r="D404" s="340">
        <v>1758570790</v>
      </c>
      <c r="E404" s="340">
        <v>12314699</v>
      </c>
      <c r="F404" s="340">
        <v>5466717530</v>
      </c>
    </row>
    <row r="405" spans="1:6" x14ac:dyDescent="0.25">
      <c r="A405" s="339">
        <v>510701001</v>
      </c>
      <c r="B405" s="334" t="s">
        <v>154</v>
      </c>
      <c r="C405" s="340">
        <v>3720461439</v>
      </c>
      <c r="D405" s="340">
        <v>1758570790</v>
      </c>
      <c r="E405" s="340">
        <v>12314699</v>
      </c>
      <c r="F405" s="340">
        <v>5466717530</v>
      </c>
    </row>
    <row r="406" spans="1:6" x14ac:dyDescent="0.25">
      <c r="A406" s="339">
        <v>510702</v>
      </c>
      <c r="B406" s="334" t="s">
        <v>153</v>
      </c>
      <c r="C406" s="340">
        <v>4161414671</v>
      </c>
      <c r="D406" s="340">
        <v>3016667941</v>
      </c>
      <c r="E406" s="340">
        <v>0</v>
      </c>
      <c r="F406" s="340">
        <v>7178082612</v>
      </c>
    </row>
    <row r="407" spans="1:6" x14ac:dyDescent="0.25">
      <c r="A407" s="339">
        <v>510702001</v>
      </c>
      <c r="B407" s="334" t="s">
        <v>153</v>
      </c>
      <c r="C407" s="340">
        <v>4161414671</v>
      </c>
      <c r="D407" s="340">
        <v>3016667941</v>
      </c>
      <c r="E407" s="340">
        <v>0</v>
      </c>
      <c r="F407" s="340">
        <v>7178082612</v>
      </c>
    </row>
    <row r="408" spans="1:6" x14ac:dyDescent="0.25">
      <c r="A408" s="339">
        <v>510704</v>
      </c>
      <c r="B408" s="334" t="s">
        <v>155</v>
      </c>
      <c r="C408" s="340">
        <v>2036495718</v>
      </c>
      <c r="D408" s="340">
        <v>1440290050</v>
      </c>
      <c r="E408" s="340">
        <v>0</v>
      </c>
      <c r="F408" s="340">
        <v>3476785768</v>
      </c>
    </row>
    <row r="409" spans="1:6" x14ac:dyDescent="0.25">
      <c r="A409" s="339">
        <v>510704001</v>
      </c>
      <c r="B409" s="334" t="s">
        <v>155</v>
      </c>
      <c r="C409" s="340">
        <v>2036495718</v>
      </c>
      <c r="D409" s="340">
        <v>1440290050</v>
      </c>
      <c r="E409" s="340">
        <v>0</v>
      </c>
      <c r="F409" s="340">
        <v>3476785768</v>
      </c>
    </row>
    <row r="410" spans="1:6" x14ac:dyDescent="0.25">
      <c r="A410" s="339">
        <v>510705</v>
      </c>
      <c r="B410" s="334" t="s">
        <v>157</v>
      </c>
      <c r="C410" s="340">
        <v>4318558313</v>
      </c>
      <c r="D410" s="340">
        <v>3933338901</v>
      </c>
      <c r="E410" s="340">
        <v>0</v>
      </c>
      <c r="F410" s="340">
        <v>8251897214</v>
      </c>
    </row>
    <row r="411" spans="1:6" x14ac:dyDescent="0.25">
      <c r="A411" s="339">
        <v>510705001</v>
      </c>
      <c r="B411" s="334" t="s">
        <v>157</v>
      </c>
      <c r="C411" s="340">
        <v>4318558313</v>
      </c>
      <c r="D411" s="340">
        <v>3933338901</v>
      </c>
      <c r="E411" s="340">
        <v>0</v>
      </c>
      <c r="F411" s="340">
        <v>8251897214</v>
      </c>
    </row>
    <row r="412" spans="1:6" x14ac:dyDescent="0.25">
      <c r="A412" s="339">
        <v>510706</v>
      </c>
      <c r="B412" s="334" t="s">
        <v>156</v>
      </c>
      <c r="C412" s="340">
        <v>1038469127</v>
      </c>
      <c r="D412" s="340">
        <v>1864196436</v>
      </c>
      <c r="E412" s="340">
        <v>0</v>
      </c>
      <c r="F412" s="340">
        <v>2902665563</v>
      </c>
    </row>
    <row r="413" spans="1:6" x14ac:dyDescent="0.25">
      <c r="A413" s="339">
        <v>510706001</v>
      </c>
      <c r="B413" s="334" t="s">
        <v>156</v>
      </c>
      <c r="C413" s="340">
        <v>1038469127</v>
      </c>
      <c r="D413" s="340">
        <v>1864196436</v>
      </c>
      <c r="E413" s="340">
        <v>0</v>
      </c>
      <c r="F413" s="340">
        <v>2902665563</v>
      </c>
    </row>
    <row r="414" spans="1:6" x14ac:dyDescent="0.25">
      <c r="A414" s="339">
        <v>510707</v>
      </c>
      <c r="B414" s="334" t="s">
        <v>159</v>
      </c>
      <c r="C414" s="340">
        <v>261684087</v>
      </c>
      <c r="D414" s="340">
        <v>588366125</v>
      </c>
      <c r="E414" s="340">
        <v>0</v>
      </c>
      <c r="F414" s="340">
        <v>850050212</v>
      </c>
    </row>
    <row r="415" spans="1:6" x14ac:dyDescent="0.25">
      <c r="A415" s="339">
        <v>510707001</v>
      </c>
      <c r="B415" s="334" t="s">
        <v>159</v>
      </c>
      <c r="C415" s="340">
        <v>261684087</v>
      </c>
      <c r="D415" s="340">
        <v>588366125</v>
      </c>
      <c r="E415" s="340">
        <v>0</v>
      </c>
      <c r="F415" s="340">
        <v>850050212</v>
      </c>
    </row>
    <row r="416" spans="1:6" x14ac:dyDescent="0.25">
      <c r="A416" s="339">
        <v>510790</v>
      </c>
      <c r="B416" s="334" t="s">
        <v>160</v>
      </c>
      <c r="C416" s="340">
        <v>6652989800</v>
      </c>
      <c r="D416" s="340">
        <v>6818823020</v>
      </c>
      <c r="E416" s="340">
        <v>0</v>
      </c>
      <c r="F416" s="340">
        <v>13471812820</v>
      </c>
    </row>
    <row r="417" spans="1:6" x14ac:dyDescent="0.25">
      <c r="A417" s="339">
        <v>510790001</v>
      </c>
      <c r="B417" s="334" t="s">
        <v>160</v>
      </c>
      <c r="C417" s="340">
        <v>102305170</v>
      </c>
      <c r="D417" s="340">
        <v>110806143</v>
      </c>
      <c r="E417" s="340">
        <v>0</v>
      </c>
      <c r="F417" s="340">
        <v>213111313</v>
      </c>
    </row>
    <row r="418" spans="1:6" x14ac:dyDescent="0.25">
      <c r="A418" s="339">
        <v>510790008</v>
      </c>
      <c r="B418" s="334" t="s">
        <v>216</v>
      </c>
      <c r="C418" s="340">
        <v>233903238</v>
      </c>
      <c r="D418" s="340">
        <v>266649687</v>
      </c>
      <c r="E418" s="340">
        <v>0</v>
      </c>
      <c r="F418" s="340">
        <v>500552925</v>
      </c>
    </row>
    <row r="419" spans="1:6" x14ac:dyDescent="0.25">
      <c r="A419" s="339">
        <v>510790010</v>
      </c>
      <c r="B419" s="334" t="s">
        <v>217</v>
      </c>
      <c r="C419" s="340">
        <v>5324133374</v>
      </c>
      <c r="D419" s="340">
        <v>5217571772</v>
      </c>
      <c r="E419" s="340">
        <v>0</v>
      </c>
      <c r="F419" s="340">
        <v>10541705146</v>
      </c>
    </row>
    <row r="420" spans="1:6" x14ac:dyDescent="0.25">
      <c r="A420" s="339">
        <v>510790011</v>
      </c>
      <c r="B420" s="334" t="s">
        <v>218</v>
      </c>
      <c r="C420" s="340">
        <v>808611684</v>
      </c>
      <c r="D420" s="340">
        <v>988231297</v>
      </c>
      <c r="E420" s="340">
        <v>0</v>
      </c>
      <c r="F420" s="340">
        <v>1796842981</v>
      </c>
    </row>
    <row r="421" spans="1:6" x14ac:dyDescent="0.25">
      <c r="A421" s="339">
        <v>510790047</v>
      </c>
      <c r="B421" s="334" t="s">
        <v>446</v>
      </c>
      <c r="C421" s="340">
        <v>184036334</v>
      </c>
      <c r="D421" s="340">
        <v>235564121</v>
      </c>
      <c r="E421" s="340">
        <v>0</v>
      </c>
      <c r="F421" s="340">
        <v>419600455</v>
      </c>
    </row>
    <row r="422" spans="1:6" x14ac:dyDescent="0.25">
      <c r="A422" s="339">
        <v>5111</v>
      </c>
      <c r="B422" s="334" t="s">
        <v>219</v>
      </c>
      <c r="C422" s="340">
        <v>16601535887.23</v>
      </c>
      <c r="D422" s="340">
        <v>44045071290.470001</v>
      </c>
      <c r="E422" s="340">
        <v>6396071825.2700005</v>
      </c>
      <c r="F422" s="340">
        <v>54250535352.43</v>
      </c>
    </row>
    <row r="423" spans="1:6" x14ac:dyDescent="0.25">
      <c r="A423" s="339">
        <v>511113</v>
      </c>
      <c r="B423" s="334" t="s">
        <v>397</v>
      </c>
      <c r="C423" s="340">
        <v>0</v>
      </c>
      <c r="D423" s="340">
        <v>2834000000</v>
      </c>
      <c r="E423" s="340">
        <v>0</v>
      </c>
      <c r="F423" s="340">
        <v>2834000000</v>
      </c>
    </row>
    <row r="424" spans="1:6" x14ac:dyDescent="0.25">
      <c r="A424" s="339">
        <v>511113001</v>
      </c>
      <c r="B424" s="334" t="s">
        <v>397</v>
      </c>
      <c r="C424" s="340">
        <v>0</v>
      </c>
      <c r="D424" s="340">
        <v>2834000000</v>
      </c>
      <c r="E424" s="340">
        <v>0</v>
      </c>
      <c r="F424" s="340">
        <v>2834000000</v>
      </c>
    </row>
    <row r="425" spans="1:6" x14ac:dyDescent="0.25">
      <c r="A425" s="339">
        <v>511114</v>
      </c>
      <c r="B425" s="334" t="s">
        <v>404</v>
      </c>
      <c r="C425" s="340">
        <v>0</v>
      </c>
      <c r="D425" s="340">
        <v>61617200</v>
      </c>
      <c r="E425" s="340">
        <v>0</v>
      </c>
      <c r="F425" s="340">
        <v>61617200</v>
      </c>
    </row>
    <row r="426" spans="1:6" x14ac:dyDescent="0.25">
      <c r="A426" s="339">
        <v>511114001</v>
      </c>
      <c r="B426" s="334" t="s">
        <v>404</v>
      </c>
      <c r="C426" s="340">
        <v>0</v>
      </c>
      <c r="D426" s="340">
        <v>61617200</v>
      </c>
      <c r="E426" s="340">
        <v>0</v>
      </c>
      <c r="F426" s="340">
        <v>61617200</v>
      </c>
    </row>
    <row r="427" spans="1:6" x14ac:dyDescent="0.25">
      <c r="A427" s="339">
        <v>511115</v>
      </c>
      <c r="B427" s="334" t="s">
        <v>396</v>
      </c>
      <c r="C427" s="340">
        <v>804556098</v>
      </c>
      <c r="D427" s="340">
        <v>804556098</v>
      </c>
      <c r="E427" s="340">
        <v>0</v>
      </c>
      <c r="F427" s="340">
        <v>1609112196</v>
      </c>
    </row>
    <row r="428" spans="1:6" x14ac:dyDescent="0.25">
      <c r="A428" s="339">
        <v>511115001</v>
      </c>
      <c r="B428" s="334" t="s">
        <v>396</v>
      </c>
      <c r="C428" s="340">
        <v>804556098</v>
      </c>
      <c r="D428" s="340">
        <v>804556098</v>
      </c>
      <c r="E428" s="340">
        <v>0</v>
      </c>
      <c r="F428" s="340">
        <v>1609112196</v>
      </c>
    </row>
    <row r="429" spans="1:6" x14ac:dyDescent="0.25">
      <c r="A429" s="339">
        <v>511117</v>
      </c>
      <c r="B429" s="334" t="s">
        <v>148</v>
      </c>
      <c r="C429" s="340">
        <v>2789752465.1399999</v>
      </c>
      <c r="D429" s="340">
        <v>4681596829.5500002</v>
      </c>
      <c r="E429" s="340">
        <v>3961651655.21</v>
      </c>
      <c r="F429" s="340">
        <v>3509697639.48</v>
      </c>
    </row>
    <row r="430" spans="1:6" x14ac:dyDescent="0.25">
      <c r="A430" s="339">
        <v>511117001</v>
      </c>
      <c r="B430" s="334" t="s">
        <v>148</v>
      </c>
      <c r="C430" s="340">
        <v>2789752465.1399999</v>
      </c>
      <c r="D430" s="340">
        <v>4681596829.5500002</v>
      </c>
      <c r="E430" s="340">
        <v>3961651655.21</v>
      </c>
      <c r="F430" s="340">
        <v>3509697639.48</v>
      </c>
    </row>
    <row r="431" spans="1:6" x14ac:dyDescent="0.25">
      <c r="A431" s="339">
        <v>511118</v>
      </c>
      <c r="B431" s="334" t="s">
        <v>27</v>
      </c>
      <c r="C431" s="340">
        <v>700142610.10000002</v>
      </c>
      <c r="D431" s="340">
        <v>696886841</v>
      </c>
      <c r="E431" s="340">
        <v>0</v>
      </c>
      <c r="F431" s="340">
        <v>1397029451.0999999</v>
      </c>
    </row>
    <row r="432" spans="1:6" x14ac:dyDescent="0.25">
      <c r="A432" s="339">
        <v>511118001</v>
      </c>
      <c r="B432" s="334" t="s">
        <v>27</v>
      </c>
      <c r="C432" s="340">
        <v>700142610.10000002</v>
      </c>
      <c r="D432" s="340">
        <v>696886841</v>
      </c>
      <c r="E432" s="340">
        <v>0</v>
      </c>
      <c r="F432" s="340">
        <v>1397029451.0999999</v>
      </c>
    </row>
    <row r="433" spans="1:6" x14ac:dyDescent="0.25">
      <c r="A433" s="339">
        <v>511119</v>
      </c>
      <c r="B433" s="334" t="s">
        <v>139</v>
      </c>
      <c r="C433" s="340">
        <v>18241487.600000001</v>
      </c>
      <c r="D433" s="340">
        <v>19196581.600000001</v>
      </c>
      <c r="E433" s="340">
        <v>2098545</v>
      </c>
      <c r="F433" s="340">
        <v>35339524.200000003</v>
      </c>
    </row>
    <row r="434" spans="1:6" x14ac:dyDescent="0.25">
      <c r="A434" s="339">
        <v>511119001</v>
      </c>
      <c r="B434" s="334" t="s">
        <v>139</v>
      </c>
      <c r="C434" s="340">
        <v>18241487.600000001</v>
      </c>
      <c r="D434" s="340">
        <v>19196581.600000001</v>
      </c>
      <c r="E434" s="340">
        <v>2098545</v>
      </c>
      <c r="F434" s="340">
        <v>35339524.200000003</v>
      </c>
    </row>
    <row r="435" spans="1:6" x14ac:dyDescent="0.25">
      <c r="A435" s="339">
        <v>511123</v>
      </c>
      <c r="B435" s="334" t="s">
        <v>403</v>
      </c>
      <c r="C435" s="340">
        <v>173293635.38999999</v>
      </c>
      <c r="D435" s="340">
        <v>1072524414.28</v>
      </c>
      <c r="E435" s="340">
        <v>0</v>
      </c>
      <c r="F435" s="340">
        <v>1245818049.6700001</v>
      </c>
    </row>
    <row r="436" spans="1:6" x14ac:dyDescent="0.25">
      <c r="A436" s="339">
        <v>511123001</v>
      </c>
      <c r="B436" s="334" t="s">
        <v>403</v>
      </c>
      <c r="C436" s="340">
        <v>173293635.38999999</v>
      </c>
      <c r="D436" s="340">
        <v>1072524414.28</v>
      </c>
      <c r="E436" s="340">
        <v>0</v>
      </c>
      <c r="F436" s="340">
        <v>1245818049.6700001</v>
      </c>
    </row>
    <row r="437" spans="1:6" x14ac:dyDescent="0.25">
      <c r="A437" s="339">
        <v>511125</v>
      </c>
      <c r="B437" s="334" t="s">
        <v>402</v>
      </c>
      <c r="C437" s="340">
        <v>742979561</v>
      </c>
      <c r="D437" s="340">
        <v>5863797408.9799995</v>
      </c>
      <c r="E437" s="340">
        <v>1890263898.99</v>
      </c>
      <c r="F437" s="340">
        <v>4716513070.9899998</v>
      </c>
    </row>
    <row r="438" spans="1:6" x14ac:dyDescent="0.25">
      <c r="A438" s="339">
        <v>511125001</v>
      </c>
      <c r="B438" s="334" t="s">
        <v>402</v>
      </c>
      <c r="C438" s="340">
        <v>742979561</v>
      </c>
      <c r="D438" s="340">
        <v>5863797408.9799995</v>
      </c>
      <c r="E438" s="340">
        <v>1890263898.99</v>
      </c>
      <c r="F438" s="340">
        <v>4716513070.9899998</v>
      </c>
    </row>
    <row r="439" spans="1:6" ht="30" x14ac:dyDescent="0.25">
      <c r="A439" s="339">
        <v>511149</v>
      </c>
      <c r="B439" s="334" t="s">
        <v>395</v>
      </c>
      <c r="C439" s="340">
        <v>0</v>
      </c>
      <c r="D439" s="340">
        <v>1747362028.76</v>
      </c>
      <c r="E439" s="340">
        <v>3326724</v>
      </c>
      <c r="F439" s="340">
        <v>1744035304.76</v>
      </c>
    </row>
    <row r="440" spans="1:6" ht="30" x14ac:dyDescent="0.25">
      <c r="A440" s="339">
        <v>511149001</v>
      </c>
      <c r="B440" s="334" t="s">
        <v>395</v>
      </c>
      <c r="C440" s="340">
        <v>0</v>
      </c>
      <c r="D440" s="340">
        <v>1747362028.76</v>
      </c>
      <c r="E440" s="340">
        <v>3326724</v>
      </c>
      <c r="F440" s="340">
        <v>1744035304.76</v>
      </c>
    </row>
    <row r="441" spans="1:6" x14ac:dyDescent="0.25">
      <c r="A441" s="339">
        <v>511174</v>
      </c>
      <c r="B441" s="334" t="s">
        <v>406</v>
      </c>
      <c r="C441" s="340">
        <v>25638312</v>
      </c>
      <c r="D441" s="340">
        <v>0</v>
      </c>
      <c r="E441" s="340">
        <v>0</v>
      </c>
      <c r="F441" s="340">
        <v>25638312</v>
      </c>
    </row>
    <row r="442" spans="1:6" x14ac:dyDescent="0.25">
      <c r="A442" s="339">
        <v>511174001</v>
      </c>
      <c r="B442" s="334" t="s">
        <v>406</v>
      </c>
      <c r="C442" s="340">
        <v>25638312</v>
      </c>
      <c r="D442" s="340">
        <v>0</v>
      </c>
      <c r="E442" s="340">
        <v>0</v>
      </c>
      <c r="F442" s="340">
        <v>25638312</v>
      </c>
    </row>
    <row r="443" spans="1:6" x14ac:dyDescent="0.25">
      <c r="A443" s="339">
        <v>511178</v>
      </c>
      <c r="B443" s="334" t="s">
        <v>121</v>
      </c>
      <c r="C443" s="340">
        <v>44085365</v>
      </c>
      <c r="D443" s="340">
        <v>0</v>
      </c>
      <c r="E443" s="340">
        <v>0</v>
      </c>
      <c r="F443" s="340">
        <v>44085365</v>
      </c>
    </row>
    <row r="444" spans="1:6" x14ac:dyDescent="0.25">
      <c r="A444" s="339">
        <v>511178001</v>
      </c>
      <c r="B444" s="334" t="s">
        <v>121</v>
      </c>
      <c r="C444" s="340">
        <v>44085365</v>
      </c>
      <c r="D444" s="340">
        <v>0</v>
      </c>
      <c r="E444" s="340">
        <v>0</v>
      </c>
      <c r="F444" s="340">
        <v>44085365</v>
      </c>
    </row>
    <row r="445" spans="1:6" x14ac:dyDescent="0.25">
      <c r="A445" s="339">
        <v>511179</v>
      </c>
      <c r="B445" s="334" t="s">
        <v>118</v>
      </c>
      <c r="C445" s="340">
        <v>10680599642</v>
      </c>
      <c r="D445" s="340">
        <v>19853991818.939999</v>
      </c>
      <c r="E445" s="340">
        <v>160719383</v>
      </c>
      <c r="F445" s="340">
        <v>30373872077.939999</v>
      </c>
    </row>
    <row r="446" spans="1:6" x14ac:dyDescent="0.25">
      <c r="A446" s="339">
        <v>511179001</v>
      </c>
      <c r="B446" s="334" t="s">
        <v>118</v>
      </c>
      <c r="C446" s="340">
        <v>10680599642</v>
      </c>
      <c r="D446" s="340">
        <v>19853991818.939999</v>
      </c>
      <c r="E446" s="340">
        <v>160719383</v>
      </c>
      <c r="F446" s="340">
        <v>30373872077.939999</v>
      </c>
    </row>
    <row r="447" spans="1:6" x14ac:dyDescent="0.25">
      <c r="A447" s="339">
        <v>511180</v>
      </c>
      <c r="B447" s="334" t="s">
        <v>122</v>
      </c>
      <c r="C447" s="340">
        <v>622246711</v>
      </c>
      <c r="D447" s="340">
        <v>6409542069.3599997</v>
      </c>
      <c r="E447" s="340">
        <v>378011619.06999999</v>
      </c>
      <c r="F447" s="340">
        <v>6653777161.29</v>
      </c>
    </row>
    <row r="448" spans="1:6" x14ac:dyDescent="0.25">
      <c r="A448" s="339">
        <v>511180001</v>
      </c>
      <c r="B448" s="334" t="s">
        <v>122</v>
      </c>
      <c r="C448" s="340">
        <v>622246711</v>
      </c>
      <c r="D448" s="340">
        <v>6409542069.3599997</v>
      </c>
      <c r="E448" s="340">
        <v>378011619.06999999</v>
      </c>
      <c r="F448" s="340">
        <v>6653777161.29</v>
      </c>
    </row>
    <row r="449" spans="1:6" x14ac:dyDescent="0.25">
      <c r="A449" s="339">
        <v>5120</v>
      </c>
      <c r="B449" s="334" t="s">
        <v>131</v>
      </c>
      <c r="C449" s="340">
        <v>25592300</v>
      </c>
      <c r="D449" s="340">
        <v>462384000</v>
      </c>
      <c r="E449" s="340">
        <v>5046000</v>
      </c>
      <c r="F449" s="340">
        <v>482930300</v>
      </c>
    </row>
    <row r="450" spans="1:6" x14ac:dyDescent="0.25">
      <c r="A450" s="339">
        <v>512001</v>
      </c>
      <c r="B450" s="334" t="s">
        <v>132</v>
      </c>
      <c r="C450" s="340">
        <v>0</v>
      </c>
      <c r="D450" s="340">
        <v>458172000</v>
      </c>
      <c r="E450" s="340">
        <v>0</v>
      </c>
      <c r="F450" s="340">
        <v>458172000</v>
      </c>
    </row>
    <row r="451" spans="1:6" x14ac:dyDescent="0.25">
      <c r="A451" s="339">
        <v>512001001</v>
      </c>
      <c r="B451" s="334" t="s">
        <v>132</v>
      </c>
      <c r="C451" s="340">
        <v>0</v>
      </c>
      <c r="D451" s="340">
        <v>458172000</v>
      </c>
      <c r="E451" s="340">
        <v>0</v>
      </c>
      <c r="F451" s="340">
        <v>458172000</v>
      </c>
    </row>
    <row r="452" spans="1:6" x14ac:dyDescent="0.25">
      <c r="A452" s="339">
        <v>512010</v>
      </c>
      <c r="B452" s="334" t="s">
        <v>20</v>
      </c>
      <c r="C452" s="340">
        <v>0</v>
      </c>
      <c r="D452" s="340">
        <v>4212000</v>
      </c>
      <c r="E452" s="340">
        <v>0</v>
      </c>
      <c r="F452" s="340">
        <v>4212000</v>
      </c>
    </row>
    <row r="453" spans="1:6" x14ac:dyDescent="0.25">
      <c r="A453" s="339">
        <v>512010001</v>
      </c>
      <c r="B453" s="334" t="s">
        <v>20</v>
      </c>
      <c r="C453" s="340">
        <v>0</v>
      </c>
      <c r="D453" s="340">
        <v>4212000</v>
      </c>
      <c r="E453" s="340">
        <v>0</v>
      </c>
      <c r="F453" s="340">
        <v>4212000</v>
      </c>
    </row>
    <row r="454" spans="1:6" x14ac:dyDescent="0.25">
      <c r="A454" s="339">
        <v>512011</v>
      </c>
      <c r="B454" s="334" t="s">
        <v>133</v>
      </c>
      <c r="C454" s="340">
        <v>25592300</v>
      </c>
      <c r="D454" s="340">
        <v>0</v>
      </c>
      <c r="E454" s="340">
        <v>5046000</v>
      </c>
      <c r="F454" s="340">
        <v>20546300</v>
      </c>
    </row>
    <row r="455" spans="1:6" x14ac:dyDescent="0.25">
      <c r="A455" s="339">
        <v>512011001</v>
      </c>
      <c r="B455" s="334" t="s">
        <v>133</v>
      </c>
      <c r="C455" s="340">
        <v>25592300</v>
      </c>
      <c r="D455" s="340">
        <v>0</v>
      </c>
      <c r="E455" s="340">
        <v>5046000</v>
      </c>
      <c r="F455" s="340">
        <v>20546300</v>
      </c>
    </row>
    <row r="456" spans="1:6" ht="30" x14ac:dyDescent="0.25">
      <c r="A456" s="339">
        <v>53</v>
      </c>
      <c r="B456" s="334" t="s">
        <v>220</v>
      </c>
      <c r="C456" s="340">
        <v>9779563949.2700005</v>
      </c>
      <c r="D456" s="340">
        <v>41077940081.510002</v>
      </c>
      <c r="E456" s="340">
        <v>5129688505.1800003</v>
      </c>
      <c r="F456" s="340">
        <v>45727815525.599998</v>
      </c>
    </row>
    <row r="457" spans="1:6" ht="30" x14ac:dyDescent="0.25">
      <c r="A457" s="339">
        <v>5360</v>
      </c>
      <c r="B457" s="334" t="s">
        <v>221</v>
      </c>
      <c r="C457" s="340">
        <v>1309801226.3299999</v>
      </c>
      <c r="D457" s="340">
        <v>1327498573.6199999</v>
      </c>
      <c r="E457" s="340">
        <v>7821.18</v>
      </c>
      <c r="F457" s="340">
        <v>2637291978.77</v>
      </c>
    </row>
    <row r="458" spans="1:6" x14ac:dyDescent="0.25">
      <c r="A458" s="339">
        <v>536001</v>
      </c>
      <c r="B458" s="334" t="s">
        <v>70</v>
      </c>
      <c r="C458" s="340">
        <v>329828074.25999999</v>
      </c>
      <c r="D458" s="340">
        <v>329828074.25999999</v>
      </c>
      <c r="E458" s="340">
        <v>0</v>
      </c>
      <c r="F458" s="340">
        <v>659656148.51999998</v>
      </c>
    </row>
    <row r="459" spans="1:6" x14ac:dyDescent="0.25">
      <c r="A459" s="339">
        <v>536001001</v>
      </c>
      <c r="B459" s="334" t="s">
        <v>55</v>
      </c>
      <c r="C459" s="340">
        <v>329828074.25999999</v>
      </c>
      <c r="D459" s="340">
        <v>329828074.25999999</v>
      </c>
      <c r="E459" s="340">
        <v>0</v>
      </c>
      <c r="F459" s="340">
        <v>659656148.51999998</v>
      </c>
    </row>
    <row r="460" spans="1:6" x14ac:dyDescent="0.25">
      <c r="A460" s="339">
        <v>536002</v>
      </c>
      <c r="B460" s="334" t="s">
        <v>49</v>
      </c>
      <c r="C460" s="340">
        <v>14134019.880000001</v>
      </c>
      <c r="D460" s="340">
        <v>13401245.609999999</v>
      </c>
      <c r="E460" s="340">
        <v>0</v>
      </c>
      <c r="F460" s="340">
        <v>27535265.489999998</v>
      </c>
    </row>
    <row r="461" spans="1:6" x14ac:dyDescent="0.25">
      <c r="A461" s="339">
        <v>536002001</v>
      </c>
      <c r="B461" s="334" t="s">
        <v>50</v>
      </c>
      <c r="C461" s="340">
        <v>14134019.880000001</v>
      </c>
      <c r="D461" s="340">
        <v>13401245.609999999</v>
      </c>
      <c r="E461" s="340">
        <v>0</v>
      </c>
      <c r="F461" s="340">
        <v>27535265.489999998</v>
      </c>
    </row>
    <row r="462" spans="1:6" x14ac:dyDescent="0.25">
      <c r="A462" s="339">
        <v>536003</v>
      </c>
      <c r="B462" s="334" t="s">
        <v>71</v>
      </c>
      <c r="C462" s="340">
        <v>160638.45000000001</v>
      </c>
      <c r="D462" s="340">
        <v>160638.45000000001</v>
      </c>
      <c r="E462" s="340">
        <v>0</v>
      </c>
      <c r="F462" s="340">
        <v>321276.90000000002</v>
      </c>
    </row>
    <row r="463" spans="1:6" x14ac:dyDescent="0.25">
      <c r="A463" s="339">
        <v>536003010</v>
      </c>
      <c r="B463" s="334" t="s">
        <v>58</v>
      </c>
      <c r="C463" s="340">
        <v>160638.45000000001</v>
      </c>
      <c r="D463" s="340">
        <v>160638.45000000001</v>
      </c>
      <c r="E463" s="340">
        <v>0</v>
      </c>
      <c r="F463" s="340">
        <v>321276.90000000002</v>
      </c>
    </row>
    <row r="464" spans="1:6" x14ac:dyDescent="0.25">
      <c r="A464" s="339">
        <v>536004</v>
      </c>
      <c r="B464" s="334" t="s">
        <v>33</v>
      </c>
      <c r="C464" s="340">
        <v>476581904.35000002</v>
      </c>
      <c r="D464" s="340">
        <v>475575408.72000003</v>
      </c>
      <c r="E464" s="340">
        <v>0</v>
      </c>
      <c r="F464" s="340">
        <v>952157313.07000005</v>
      </c>
    </row>
    <row r="465" spans="1:6" x14ac:dyDescent="0.25">
      <c r="A465" s="339">
        <v>536004009</v>
      </c>
      <c r="B465" s="334" t="s">
        <v>34</v>
      </c>
      <c r="C465" s="340">
        <v>7785514.9500000002</v>
      </c>
      <c r="D465" s="340">
        <v>7785514.9500000002</v>
      </c>
      <c r="E465" s="340">
        <v>0</v>
      </c>
      <c r="F465" s="340">
        <v>15571029.9</v>
      </c>
    </row>
    <row r="466" spans="1:6" x14ac:dyDescent="0.25">
      <c r="A466" s="339">
        <v>536004011</v>
      </c>
      <c r="B466" s="334" t="s">
        <v>35</v>
      </c>
      <c r="C466" s="340">
        <v>468796389.39999998</v>
      </c>
      <c r="D466" s="340">
        <v>467789893.76999998</v>
      </c>
      <c r="E466" s="340">
        <v>0</v>
      </c>
      <c r="F466" s="340">
        <v>936586283.16999996</v>
      </c>
    </row>
    <row r="467" spans="1:6" x14ac:dyDescent="0.25">
      <c r="A467" s="339">
        <v>536005</v>
      </c>
      <c r="B467" s="334" t="s">
        <v>36</v>
      </c>
      <c r="C467" s="340">
        <v>365467.98</v>
      </c>
      <c r="D467" s="340">
        <v>365467.98</v>
      </c>
      <c r="E467" s="340">
        <v>0</v>
      </c>
      <c r="F467" s="340">
        <v>730935.96</v>
      </c>
    </row>
    <row r="468" spans="1:6" x14ac:dyDescent="0.25">
      <c r="A468" s="339">
        <v>536005008</v>
      </c>
      <c r="B468" s="334" t="s">
        <v>37</v>
      </c>
      <c r="C468" s="340">
        <v>365467.98</v>
      </c>
      <c r="D468" s="340">
        <v>365467.98</v>
      </c>
      <c r="E468" s="340">
        <v>0</v>
      </c>
      <c r="F468" s="340">
        <v>730935.96</v>
      </c>
    </row>
    <row r="469" spans="1:6" x14ac:dyDescent="0.25">
      <c r="A469" s="339">
        <v>536006</v>
      </c>
      <c r="B469" s="334" t="s">
        <v>38</v>
      </c>
      <c r="C469" s="340">
        <v>44078521.340000004</v>
      </c>
      <c r="D469" s="340">
        <v>44784217.880000003</v>
      </c>
      <c r="E469" s="340">
        <v>7821.18</v>
      </c>
      <c r="F469" s="340">
        <v>88854918.040000007</v>
      </c>
    </row>
    <row r="470" spans="1:6" x14ac:dyDescent="0.25">
      <c r="A470" s="339">
        <v>536006001</v>
      </c>
      <c r="B470" s="334" t="s">
        <v>39</v>
      </c>
      <c r="C470" s="340">
        <v>28733469.789999999</v>
      </c>
      <c r="D470" s="340">
        <v>28654839.780000001</v>
      </c>
      <c r="E470" s="340">
        <v>0</v>
      </c>
      <c r="F470" s="340">
        <v>57388309.57</v>
      </c>
    </row>
    <row r="471" spans="1:6" x14ac:dyDescent="0.25">
      <c r="A471" s="339">
        <v>536006002</v>
      </c>
      <c r="B471" s="334" t="s">
        <v>40</v>
      </c>
      <c r="C471" s="340">
        <v>15230240.98</v>
      </c>
      <c r="D471" s="340">
        <v>16014567.529999999</v>
      </c>
      <c r="E471" s="340">
        <v>7821.18</v>
      </c>
      <c r="F471" s="340">
        <v>31236987.329999998</v>
      </c>
    </row>
    <row r="472" spans="1:6" ht="30" x14ac:dyDescent="0.25">
      <c r="A472" s="339">
        <v>536006004</v>
      </c>
      <c r="B472" s="334" t="s">
        <v>51</v>
      </c>
      <c r="C472" s="340">
        <v>114810.57</v>
      </c>
      <c r="D472" s="340">
        <v>114810.57</v>
      </c>
      <c r="E472" s="340">
        <v>0</v>
      </c>
      <c r="F472" s="340">
        <v>229621.14</v>
      </c>
    </row>
    <row r="473" spans="1:6" x14ac:dyDescent="0.25">
      <c r="A473" s="339">
        <v>536007</v>
      </c>
      <c r="B473" s="334" t="s">
        <v>41</v>
      </c>
      <c r="C473" s="340">
        <v>367972446.54000002</v>
      </c>
      <c r="D473" s="340">
        <v>384852730.79000002</v>
      </c>
      <c r="E473" s="340">
        <v>0</v>
      </c>
      <c r="F473" s="340">
        <v>752825177.33000004</v>
      </c>
    </row>
    <row r="474" spans="1:6" x14ac:dyDescent="0.25">
      <c r="A474" s="339">
        <v>536007001</v>
      </c>
      <c r="B474" s="334" t="s">
        <v>42</v>
      </c>
      <c r="C474" s="340">
        <v>162373681.63999999</v>
      </c>
      <c r="D474" s="340">
        <v>179144786.36000001</v>
      </c>
      <c r="E474" s="340">
        <v>0</v>
      </c>
      <c r="F474" s="340">
        <v>341518468</v>
      </c>
    </row>
    <row r="475" spans="1:6" x14ac:dyDescent="0.25">
      <c r="A475" s="339">
        <v>536007002</v>
      </c>
      <c r="B475" s="334" t="s">
        <v>43</v>
      </c>
      <c r="C475" s="340">
        <v>157913976.12</v>
      </c>
      <c r="D475" s="340">
        <v>156991580.61000001</v>
      </c>
      <c r="E475" s="340">
        <v>0</v>
      </c>
      <c r="F475" s="340">
        <v>314905556.73000002</v>
      </c>
    </row>
    <row r="476" spans="1:6" x14ac:dyDescent="0.25">
      <c r="A476" s="339">
        <v>536007003</v>
      </c>
      <c r="B476" s="334" t="s">
        <v>44</v>
      </c>
      <c r="C476" s="340">
        <v>1874395.92</v>
      </c>
      <c r="D476" s="340">
        <v>1874395.92</v>
      </c>
      <c r="E476" s="340">
        <v>0</v>
      </c>
      <c r="F476" s="340">
        <v>3748791.84</v>
      </c>
    </row>
    <row r="477" spans="1:6" x14ac:dyDescent="0.25">
      <c r="A477" s="339">
        <v>536007007</v>
      </c>
      <c r="B477" s="334" t="s">
        <v>45</v>
      </c>
      <c r="C477" s="340">
        <v>45810392.859999999</v>
      </c>
      <c r="D477" s="340">
        <v>46841967.899999999</v>
      </c>
      <c r="E477" s="340">
        <v>0</v>
      </c>
      <c r="F477" s="340">
        <v>92652360.760000005</v>
      </c>
    </row>
    <row r="478" spans="1:6" x14ac:dyDescent="0.25">
      <c r="A478" s="339">
        <v>536008</v>
      </c>
      <c r="B478" s="334" t="s">
        <v>46</v>
      </c>
      <c r="C478" s="340">
        <v>11748438.6</v>
      </c>
      <c r="D478" s="340">
        <v>11433308.279999999</v>
      </c>
      <c r="E478" s="340">
        <v>0</v>
      </c>
      <c r="F478" s="340">
        <v>23181746.879999999</v>
      </c>
    </row>
    <row r="479" spans="1:6" x14ac:dyDescent="0.25">
      <c r="A479" s="339">
        <v>536008002</v>
      </c>
      <c r="B479" s="334" t="s">
        <v>47</v>
      </c>
      <c r="C479" s="340">
        <v>10258181.43</v>
      </c>
      <c r="D479" s="340">
        <v>10258181.43</v>
      </c>
      <c r="E479" s="340">
        <v>0</v>
      </c>
      <c r="F479" s="340">
        <v>20516362.859999999</v>
      </c>
    </row>
    <row r="480" spans="1:6" x14ac:dyDescent="0.25">
      <c r="A480" s="339">
        <v>536008006</v>
      </c>
      <c r="B480" s="334" t="s">
        <v>64</v>
      </c>
      <c r="C480" s="340">
        <v>1490257.17</v>
      </c>
      <c r="D480" s="340">
        <v>1175126.8500000001</v>
      </c>
      <c r="E480" s="340">
        <v>0</v>
      </c>
      <c r="F480" s="340">
        <v>2665384.02</v>
      </c>
    </row>
    <row r="481" spans="1:6" x14ac:dyDescent="0.25">
      <c r="A481" s="339">
        <v>536009</v>
      </c>
      <c r="B481" s="334" t="s">
        <v>52</v>
      </c>
      <c r="C481" s="340">
        <v>194194.8</v>
      </c>
      <c r="D481" s="340">
        <v>194194.8</v>
      </c>
      <c r="E481" s="340">
        <v>0</v>
      </c>
      <c r="F481" s="340">
        <v>388389.6</v>
      </c>
    </row>
    <row r="482" spans="1:6" x14ac:dyDescent="0.25">
      <c r="A482" s="339">
        <v>536009002</v>
      </c>
      <c r="B482" s="334" t="s">
        <v>53</v>
      </c>
      <c r="C482" s="340">
        <v>194194.8</v>
      </c>
      <c r="D482" s="340">
        <v>194194.8</v>
      </c>
      <c r="E482" s="340">
        <v>0</v>
      </c>
      <c r="F482" s="340">
        <v>388389.6</v>
      </c>
    </row>
    <row r="483" spans="1:6" x14ac:dyDescent="0.25">
      <c r="A483" s="339">
        <v>536013</v>
      </c>
      <c r="B483" s="334" t="s">
        <v>73</v>
      </c>
      <c r="C483" s="340">
        <v>432635.53</v>
      </c>
      <c r="D483" s="340">
        <v>0</v>
      </c>
      <c r="E483" s="340">
        <v>0</v>
      </c>
      <c r="F483" s="340">
        <v>432635.53</v>
      </c>
    </row>
    <row r="484" spans="1:6" x14ac:dyDescent="0.25">
      <c r="A484" s="339">
        <v>536013003</v>
      </c>
      <c r="B484" s="334" t="s">
        <v>38</v>
      </c>
      <c r="C484" s="340">
        <v>431610.81</v>
      </c>
      <c r="D484" s="340">
        <v>0</v>
      </c>
      <c r="E484" s="340">
        <v>0</v>
      </c>
      <c r="F484" s="340">
        <v>431610.81</v>
      </c>
    </row>
    <row r="485" spans="1:6" x14ac:dyDescent="0.25">
      <c r="A485" s="339">
        <v>536013004</v>
      </c>
      <c r="B485" s="334" t="s">
        <v>41</v>
      </c>
      <c r="C485" s="340">
        <v>1024.72</v>
      </c>
      <c r="D485" s="340">
        <v>0</v>
      </c>
      <c r="E485" s="340">
        <v>0</v>
      </c>
      <c r="F485" s="340">
        <v>1024.72</v>
      </c>
    </row>
    <row r="486" spans="1:6" x14ac:dyDescent="0.25">
      <c r="A486" s="339">
        <v>536015</v>
      </c>
      <c r="B486" s="334" t="s">
        <v>80</v>
      </c>
      <c r="C486" s="340">
        <v>62839336.060000002</v>
      </c>
      <c r="D486" s="340">
        <v>64704964.039999999</v>
      </c>
      <c r="E486" s="340">
        <v>0</v>
      </c>
      <c r="F486" s="340">
        <v>127544300.09999999</v>
      </c>
    </row>
    <row r="487" spans="1:6" x14ac:dyDescent="0.25">
      <c r="A487" s="339">
        <v>536015005</v>
      </c>
      <c r="B487" s="334" t="s">
        <v>71</v>
      </c>
      <c r="C487" s="340">
        <v>186459.3</v>
      </c>
      <c r="D487" s="340">
        <v>186459.3</v>
      </c>
      <c r="E487" s="340">
        <v>0</v>
      </c>
      <c r="F487" s="340">
        <v>372918.6</v>
      </c>
    </row>
    <row r="488" spans="1:6" x14ac:dyDescent="0.25">
      <c r="A488" s="339">
        <v>536015006</v>
      </c>
      <c r="B488" s="334" t="s">
        <v>33</v>
      </c>
      <c r="C488" s="340">
        <v>14573177.51</v>
      </c>
      <c r="D488" s="340">
        <v>14482777.02</v>
      </c>
      <c r="E488" s="340">
        <v>0</v>
      </c>
      <c r="F488" s="340">
        <v>29055954.530000001</v>
      </c>
    </row>
    <row r="489" spans="1:6" x14ac:dyDescent="0.25">
      <c r="A489" s="339">
        <v>536015007</v>
      </c>
      <c r="B489" s="334" t="s">
        <v>36</v>
      </c>
      <c r="C489" s="340">
        <v>41876.76</v>
      </c>
      <c r="D489" s="340">
        <v>41876.76</v>
      </c>
      <c r="E489" s="340">
        <v>0</v>
      </c>
      <c r="F489" s="340">
        <v>83753.52</v>
      </c>
    </row>
    <row r="490" spans="1:6" x14ac:dyDescent="0.25">
      <c r="A490" s="339">
        <v>536015008</v>
      </c>
      <c r="B490" s="334" t="s">
        <v>38</v>
      </c>
      <c r="C490" s="340">
        <v>3367585.3</v>
      </c>
      <c r="D490" s="340">
        <v>3491676.64</v>
      </c>
      <c r="E490" s="340">
        <v>0</v>
      </c>
      <c r="F490" s="340">
        <v>6859261.9400000004</v>
      </c>
    </row>
    <row r="491" spans="1:6" x14ac:dyDescent="0.25">
      <c r="A491" s="339">
        <v>536015009</v>
      </c>
      <c r="B491" s="334" t="s">
        <v>41</v>
      </c>
      <c r="C491" s="340">
        <v>35279450.280000001</v>
      </c>
      <c r="D491" s="340">
        <v>37372874.710000001</v>
      </c>
      <c r="E491" s="340">
        <v>0</v>
      </c>
      <c r="F491" s="340">
        <v>72652324.989999995</v>
      </c>
    </row>
    <row r="492" spans="1:6" x14ac:dyDescent="0.25">
      <c r="A492" s="339">
        <v>536015010</v>
      </c>
      <c r="B492" s="334" t="s">
        <v>46</v>
      </c>
      <c r="C492" s="340">
        <v>9390786.9100000001</v>
      </c>
      <c r="D492" s="340">
        <v>9129299.6099999994</v>
      </c>
      <c r="E492" s="340">
        <v>0</v>
      </c>
      <c r="F492" s="340">
        <v>18520086.52</v>
      </c>
    </row>
    <row r="493" spans="1:6" x14ac:dyDescent="0.25">
      <c r="A493" s="339">
        <v>536016</v>
      </c>
      <c r="B493" s="334" t="s">
        <v>463</v>
      </c>
      <c r="C493" s="340">
        <v>1465548.54</v>
      </c>
      <c r="D493" s="340">
        <v>2198322.81</v>
      </c>
      <c r="E493" s="340">
        <v>0</v>
      </c>
      <c r="F493" s="340">
        <v>3663871.35</v>
      </c>
    </row>
    <row r="494" spans="1:6" x14ac:dyDescent="0.25">
      <c r="A494" s="339">
        <v>536016003</v>
      </c>
      <c r="B494" s="334" t="s">
        <v>49</v>
      </c>
      <c r="C494" s="340">
        <v>1465548.54</v>
      </c>
      <c r="D494" s="340">
        <v>2198322.81</v>
      </c>
      <c r="E494" s="340">
        <v>0</v>
      </c>
      <c r="F494" s="340">
        <v>3663871.35</v>
      </c>
    </row>
    <row r="495" spans="1:6" x14ac:dyDescent="0.25">
      <c r="A495" s="339">
        <v>5366</v>
      </c>
      <c r="B495" s="334" t="s">
        <v>222</v>
      </c>
      <c r="C495" s="340">
        <v>1578424158.71</v>
      </c>
      <c r="D495" s="340">
        <v>1559700685.4200001</v>
      </c>
      <c r="E495" s="340">
        <v>0</v>
      </c>
      <c r="F495" s="340">
        <v>3138124844.1300001</v>
      </c>
    </row>
    <row r="496" spans="1:6" x14ac:dyDescent="0.25">
      <c r="A496" s="339">
        <v>536605</v>
      </c>
      <c r="B496" s="334" t="s">
        <v>89</v>
      </c>
      <c r="C496" s="340">
        <v>1578424158.71</v>
      </c>
      <c r="D496" s="340">
        <v>1559700685.4200001</v>
      </c>
      <c r="E496" s="340">
        <v>0</v>
      </c>
      <c r="F496" s="340">
        <v>3138124844.1300001</v>
      </c>
    </row>
    <row r="497" spans="1:6" x14ac:dyDescent="0.25">
      <c r="A497" s="339">
        <v>536605001</v>
      </c>
      <c r="B497" s="334" t="s">
        <v>89</v>
      </c>
      <c r="C497" s="340">
        <v>1578424158.71</v>
      </c>
      <c r="D497" s="340">
        <v>1559700685.4200001</v>
      </c>
      <c r="E497" s="340">
        <v>0</v>
      </c>
      <c r="F497" s="340">
        <v>3138124844.1300001</v>
      </c>
    </row>
    <row r="498" spans="1:6" x14ac:dyDescent="0.25">
      <c r="A498" s="339">
        <v>5368</v>
      </c>
      <c r="B498" s="334" t="s">
        <v>399</v>
      </c>
      <c r="C498" s="340">
        <v>6891338564.2299995</v>
      </c>
      <c r="D498" s="340">
        <v>38190740822.470001</v>
      </c>
      <c r="E498" s="340">
        <v>5129680684</v>
      </c>
      <c r="F498" s="340">
        <v>39952398702.699997</v>
      </c>
    </row>
    <row r="499" spans="1:6" x14ac:dyDescent="0.25">
      <c r="A499" s="339">
        <v>536803</v>
      </c>
      <c r="B499" s="334" t="s">
        <v>170</v>
      </c>
      <c r="C499" s="340">
        <v>6891338564.2299995</v>
      </c>
      <c r="D499" s="340">
        <v>38190740822.470001</v>
      </c>
      <c r="E499" s="340">
        <v>5129680684</v>
      </c>
      <c r="F499" s="340">
        <v>39952398702.699997</v>
      </c>
    </row>
    <row r="500" spans="1:6" x14ac:dyDescent="0.25">
      <c r="A500" s="339">
        <v>536803001</v>
      </c>
      <c r="B500" s="334" t="s">
        <v>170</v>
      </c>
      <c r="C500" s="340">
        <v>6891338564.2299995</v>
      </c>
      <c r="D500" s="340">
        <v>38190740822.470001</v>
      </c>
      <c r="E500" s="340">
        <v>5129680684</v>
      </c>
      <c r="F500" s="340">
        <v>39952398702.699997</v>
      </c>
    </row>
    <row r="501" spans="1:6" x14ac:dyDescent="0.25">
      <c r="A501" s="339">
        <v>57</v>
      </c>
      <c r="B501" s="334" t="s">
        <v>189</v>
      </c>
      <c r="C501" s="340">
        <v>192034745</v>
      </c>
      <c r="D501" s="340">
        <v>299228371</v>
      </c>
      <c r="E501" s="340">
        <v>144358612</v>
      </c>
      <c r="F501" s="340">
        <v>346904504</v>
      </c>
    </row>
    <row r="502" spans="1:6" x14ac:dyDescent="0.25">
      <c r="A502" s="339">
        <v>5720</v>
      </c>
      <c r="B502" s="334" t="s">
        <v>223</v>
      </c>
      <c r="C502" s="340">
        <v>192034745</v>
      </c>
      <c r="D502" s="340">
        <v>299228371</v>
      </c>
      <c r="E502" s="340">
        <v>144358612</v>
      </c>
      <c r="F502" s="340">
        <v>346904504</v>
      </c>
    </row>
    <row r="503" spans="1:6" x14ac:dyDescent="0.25">
      <c r="A503" s="339">
        <v>572080</v>
      </c>
      <c r="B503" s="334" t="s">
        <v>224</v>
      </c>
      <c r="C503" s="340">
        <v>192034745</v>
      </c>
      <c r="D503" s="340">
        <v>299228371</v>
      </c>
      <c r="E503" s="340">
        <v>144358612</v>
      </c>
      <c r="F503" s="340">
        <v>346904504</v>
      </c>
    </row>
    <row r="504" spans="1:6" x14ac:dyDescent="0.25">
      <c r="A504" s="339">
        <v>58</v>
      </c>
      <c r="B504" s="334" t="s">
        <v>225</v>
      </c>
      <c r="C504" s="340">
        <v>71991418.659999996</v>
      </c>
      <c r="D504" s="340">
        <v>223994966.36000001</v>
      </c>
      <c r="E504" s="340">
        <v>1906092.42</v>
      </c>
      <c r="F504" s="340">
        <v>294080292.60000002</v>
      </c>
    </row>
    <row r="505" spans="1:6" x14ac:dyDescent="0.25">
      <c r="A505" s="339">
        <v>5890</v>
      </c>
      <c r="B505" s="334" t="s">
        <v>226</v>
      </c>
      <c r="C505" s="340">
        <v>71991418.659999996</v>
      </c>
      <c r="D505" s="340">
        <v>223994966.36000001</v>
      </c>
      <c r="E505" s="340">
        <v>1906092.42</v>
      </c>
      <c r="F505" s="340">
        <v>294080292.60000002</v>
      </c>
    </row>
    <row r="506" spans="1:6" x14ac:dyDescent="0.25">
      <c r="A506" s="339">
        <v>589017</v>
      </c>
      <c r="B506" s="334" t="s">
        <v>398</v>
      </c>
      <c r="C506" s="340">
        <v>24273634.02</v>
      </c>
      <c r="D506" s="340">
        <v>17593945.399999999</v>
      </c>
      <c r="E506" s="340">
        <v>1905776.94</v>
      </c>
      <c r="F506" s="340">
        <v>39961802.479999997</v>
      </c>
    </row>
    <row r="507" spans="1:6" x14ac:dyDescent="0.25">
      <c r="A507" s="339">
        <v>589017001</v>
      </c>
      <c r="B507" s="334" t="s">
        <v>398</v>
      </c>
      <c r="C507" s="340">
        <v>24273634.02</v>
      </c>
      <c r="D507" s="340">
        <v>17593945.399999999</v>
      </c>
      <c r="E507" s="340">
        <v>1905776.94</v>
      </c>
      <c r="F507" s="340">
        <v>39961802.479999997</v>
      </c>
    </row>
    <row r="508" spans="1:6" x14ac:dyDescent="0.25">
      <c r="A508" s="339">
        <v>589023</v>
      </c>
      <c r="B508" s="334" t="s">
        <v>394</v>
      </c>
      <c r="C508" s="340">
        <v>47712600</v>
      </c>
      <c r="D508" s="340">
        <v>206394600</v>
      </c>
      <c r="E508" s="340">
        <v>0</v>
      </c>
      <c r="F508" s="340">
        <v>254107200</v>
      </c>
    </row>
    <row r="509" spans="1:6" x14ac:dyDescent="0.25">
      <c r="A509" s="339">
        <v>589023001</v>
      </c>
      <c r="B509" s="334" t="s">
        <v>394</v>
      </c>
      <c r="C509" s="340">
        <v>47712600</v>
      </c>
      <c r="D509" s="340">
        <v>206394600</v>
      </c>
      <c r="E509" s="340">
        <v>0</v>
      </c>
      <c r="F509" s="340">
        <v>254107200</v>
      </c>
    </row>
    <row r="510" spans="1:6" x14ac:dyDescent="0.25">
      <c r="A510" s="339">
        <v>589090</v>
      </c>
      <c r="B510" s="334" t="s">
        <v>227</v>
      </c>
      <c r="C510" s="340">
        <v>5184.6400000000003</v>
      </c>
      <c r="D510" s="340">
        <v>6420.96</v>
      </c>
      <c r="E510" s="340">
        <v>315.48</v>
      </c>
      <c r="F510" s="340">
        <v>11290.12</v>
      </c>
    </row>
    <row r="511" spans="1:6" x14ac:dyDescent="0.25">
      <c r="A511" s="339">
        <v>589090002</v>
      </c>
      <c r="B511" s="334" t="s">
        <v>199</v>
      </c>
      <c r="C511" s="340">
        <v>5184.6400000000003</v>
      </c>
      <c r="D511" s="340">
        <v>6420.96</v>
      </c>
      <c r="E511" s="340">
        <v>315.48</v>
      </c>
      <c r="F511" s="340">
        <v>11290.12</v>
      </c>
    </row>
    <row r="512" spans="1:6" x14ac:dyDescent="0.25">
      <c r="A512" s="465">
        <v>8</v>
      </c>
      <c r="B512" s="334" t="s">
        <v>228</v>
      </c>
      <c r="C512" s="340">
        <v>0</v>
      </c>
      <c r="D512" s="340">
        <v>318587569.64999998</v>
      </c>
      <c r="E512" s="340">
        <v>318587569.64999998</v>
      </c>
      <c r="F512" s="340">
        <v>0</v>
      </c>
    </row>
    <row r="513" spans="1:6" x14ac:dyDescent="0.25">
      <c r="A513" s="339">
        <v>83</v>
      </c>
      <c r="B513" s="334" t="s">
        <v>230</v>
      </c>
      <c r="C513" s="340">
        <v>15016070218.280001</v>
      </c>
      <c r="D513" s="340">
        <v>79423911</v>
      </c>
      <c r="E513" s="340">
        <v>239163658.65000001</v>
      </c>
      <c r="F513" s="340">
        <v>14856330470.629999</v>
      </c>
    </row>
    <row r="514" spans="1:6" x14ac:dyDescent="0.25">
      <c r="A514" s="339">
        <v>8315</v>
      </c>
      <c r="B514" s="334" t="s">
        <v>231</v>
      </c>
      <c r="C514" s="340">
        <v>9795324499.4300003</v>
      </c>
      <c r="D514" s="340">
        <v>0</v>
      </c>
      <c r="E514" s="340">
        <v>0</v>
      </c>
      <c r="F514" s="340">
        <v>9795324499.4300003</v>
      </c>
    </row>
    <row r="515" spans="1:6" x14ac:dyDescent="0.25">
      <c r="A515" s="339">
        <v>831510</v>
      </c>
      <c r="B515" s="334" t="s">
        <v>183</v>
      </c>
      <c r="C515" s="340">
        <v>9795324499.4300003</v>
      </c>
      <c r="D515" s="340">
        <v>0</v>
      </c>
      <c r="E515" s="340">
        <v>0</v>
      </c>
      <c r="F515" s="340">
        <v>9795324499.4300003</v>
      </c>
    </row>
    <row r="516" spans="1:6" x14ac:dyDescent="0.25">
      <c r="A516" s="339">
        <v>831510001</v>
      </c>
      <c r="B516" s="334" t="s">
        <v>183</v>
      </c>
      <c r="C516" s="340">
        <v>9795324499.4300003</v>
      </c>
      <c r="D516" s="340">
        <v>0</v>
      </c>
      <c r="E516" s="340">
        <v>0</v>
      </c>
      <c r="F516" s="340">
        <v>9795324499.4300003</v>
      </c>
    </row>
    <row r="517" spans="1:6" x14ac:dyDescent="0.25">
      <c r="A517" s="339">
        <v>8347</v>
      </c>
      <c r="B517" s="334" t="s">
        <v>232</v>
      </c>
      <c r="C517" s="340">
        <v>170701388.38999999</v>
      </c>
      <c r="D517" s="340">
        <v>0</v>
      </c>
      <c r="E517" s="340">
        <v>0</v>
      </c>
      <c r="F517" s="340">
        <v>170701388.38999999</v>
      </c>
    </row>
    <row r="518" spans="1:6" x14ac:dyDescent="0.25">
      <c r="A518" s="339">
        <v>834704</v>
      </c>
      <c r="B518" s="334" t="s">
        <v>183</v>
      </c>
      <c r="C518" s="340">
        <v>170701388.38999999</v>
      </c>
      <c r="D518" s="340">
        <v>0</v>
      </c>
      <c r="E518" s="340">
        <v>0</v>
      </c>
      <c r="F518" s="340">
        <v>170701388.38999999</v>
      </c>
    </row>
    <row r="519" spans="1:6" x14ac:dyDescent="0.25">
      <c r="A519" s="339">
        <v>834704001</v>
      </c>
      <c r="B519" s="334" t="s">
        <v>183</v>
      </c>
      <c r="C519" s="340">
        <v>170701388.38999999</v>
      </c>
      <c r="D519" s="340">
        <v>0</v>
      </c>
      <c r="E519" s="340">
        <v>0</v>
      </c>
      <c r="F519" s="340">
        <v>170701388.38999999</v>
      </c>
    </row>
    <row r="520" spans="1:6" x14ac:dyDescent="0.25">
      <c r="A520" s="339">
        <v>8361</v>
      </c>
      <c r="B520" s="334" t="s">
        <v>233</v>
      </c>
      <c r="C520" s="340">
        <v>4045371254.1599998</v>
      </c>
      <c r="D520" s="340">
        <v>0</v>
      </c>
      <c r="E520" s="340">
        <v>0</v>
      </c>
      <c r="F520" s="340">
        <v>4045371254.1599998</v>
      </c>
    </row>
    <row r="521" spans="1:6" x14ac:dyDescent="0.25">
      <c r="A521" s="339">
        <v>836101</v>
      </c>
      <c r="B521" s="334" t="s">
        <v>234</v>
      </c>
      <c r="C521" s="340">
        <v>4045371254.1599998</v>
      </c>
      <c r="D521" s="340">
        <v>0</v>
      </c>
      <c r="E521" s="340">
        <v>0</v>
      </c>
      <c r="F521" s="340">
        <v>4045371254.1599998</v>
      </c>
    </row>
    <row r="522" spans="1:6" x14ac:dyDescent="0.25">
      <c r="A522" s="339">
        <v>836101001</v>
      </c>
      <c r="B522" s="334" t="s">
        <v>234</v>
      </c>
      <c r="C522" s="340">
        <v>4045371254.1599998</v>
      </c>
      <c r="D522" s="340">
        <v>0</v>
      </c>
      <c r="E522" s="340">
        <v>0</v>
      </c>
      <c r="F522" s="340">
        <v>4045371254.1599998</v>
      </c>
    </row>
    <row r="523" spans="1:6" x14ac:dyDescent="0.25">
      <c r="A523" s="339">
        <v>8374</v>
      </c>
      <c r="B523" s="334" t="s">
        <v>445</v>
      </c>
      <c r="C523" s="340">
        <v>910931515.29999995</v>
      </c>
      <c r="D523" s="340">
        <v>79423911</v>
      </c>
      <c r="E523" s="340">
        <v>239163658.65000001</v>
      </c>
      <c r="F523" s="340">
        <v>751191767.64999998</v>
      </c>
    </row>
    <row r="524" spans="1:6" x14ac:dyDescent="0.25">
      <c r="A524" s="339">
        <v>837490</v>
      </c>
      <c r="B524" s="334" t="s">
        <v>444</v>
      </c>
      <c r="C524" s="340">
        <v>910931515.29999995</v>
      </c>
      <c r="D524" s="340">
        <v>79423911</v>
      </c>
      <c r="E524" s="340">
        <v>239163658.65000001</v>
      </c>
      <c r="F524" s="340">
        <v>751191767.64999998</v>
      </c>
    </row>
    <row r="525" spans="1:6" x14ac:dyDescent="0.25">
      <c r="A525" s="339">
        <v>837490001</v>
      </c>
      <c r="B525" s="334" t="s">
        <v>444</v>
      </c>
      <c r="C525" s="340">
        <v>910931515.29999995</v>
      </c>
      <c r="D525" s="340">
        <v>79423911</v>
      </c>
      <c r="E525" s="340">
        <v>239163658.65000001</v>
      </c>
      <c r="F525" s="340">
        <v>751191767.64999998</v>
      </c>
    </row>
    <row r="526" spans="1:6" x14ac:dyDescent="0.25">
      <c r="A526" s="339">
        <v>8390</v>
      </c>
      <c r="B526" s="334" t="s">
        <v>387</v>
      </c>
      <c r="C526" s="340">
        <v>93741561</v>
      </c>
      <c r="D526" s="340">
        <v>0</v>
      </c>
      <c r="E526" s="340">
        <v>0</v>
      </c>
      <c r="F526" s="340">
        <v>93741561</v>
      </c>
    </row>
    <row r="527" spans="1:6" x14ac:dyDescent="0.25">
      <c r="A527" s="339">
        <v>839090</v>
      </c>
      <c r="B527" s="334" t="s">
        <v>388</v>
      </c>
      <c r="C527" s="340">
        <v>93741561</v>
      </c>
      <c r="D527" s="340">
        <v>0</v>
      </c>
      <c r="E527" s="340">
        <v>0</v>
      </c>
      <c r="F527" s="340">
        <v>93741561</v>
      </c>
    </row>
    <row r="528" spans="1:6" x14ac:dyDescent="0.25">
      <c r="A528" s="339">
        <v>839090001</v>
      </c>
      <c r="B528" s="334" t="s">
        <v>388</v>
      </c>
      <c r="C528" s="340">
        <v>93741561</v>
      </c>
      <c r="D528" s="340">
        <v>0</v>
      </c>
      <c r="E528" s="340">
        <v>0</v>
      </c>
      <c r="F528" s="340">
        <v>93741561</v>
      </c>
    </row>
    <row r="529" spans="1:6" x14ac:dyDescent="0.25">
      <c r="A529" s="339">
        <v>89</v>
      </c>
      <c r="B529" s="334" t="s">
        <v>235</v>
      </c>
      <c r="C529" s="340">
        <v>-15016070218.280001</v>
      </c>
      <c r="D529" s="340">
        <v>239163658.65000001</v>
      </c>
      <c r="E529" s="340">
        <v>79423911</v>
      </c>
      <c r="F529" s="340">
        <v>-14856330470.629999</v>
      </c>
    </row>
    <row r="530" spans="1:6" x14ac:dyDescent="0.25">
      <c r="A530" s="339">
        <v>8915</v>
      </c>
      <c r="B530" s="334" t="s">
        <v>237</v>
      </c>
      <c r="C530" s="340">
        <v>-15016070218.280001</v>
      </c>
      <c r="D530" s="340">
        <v>239163658.65000001</v>
      </c>
      <c r="E530" s="340">
        <v>79423911</v>
      </c>
      <c r="F530" s="340">
        <v>-14856330470.629999</v>
      </c>
    </row>
    <row r="531" spans="1:6" x14ac:dyDescent="0.25">
      <c r="A531" s="339">
        <v>891506</v>
      </c>
      <c r="B531" s="334" t="s">
        <v>238</v>
      </c>
      <c r="C531" s="340">
        <v>-9795324499.4300003</v>
      </c>
      <c r="D531" s="340">
        <v>0</v>
      </c>
      <c r="E531" s="340">
        <v>0</v>
      </c>
      <c r="F531" s="340">
        <v>-9795324499.4300003</v>
      </c>
    </row>
    <row r="532" spans="1:6" x14ac:dyDescent="0.25">
      <c r="A532" s="339">
        <v>891506001</v>
      </c>
      <c r="B532" s="334" t="s">
        <v>238</v>
      </c>
      <c r="C532" s="340">
        <v>-9795324499.4300003</v>
      </c>
      <c r="D532" s="340">
        <v>0</v>
      </c>
      <c r="E532" s="340">
        <v>0</v>
      </c>
      <c r="F532" s="340">
        <v>-9795324499.4300003</v>
      </c>
    </row>
    <row r="533" spans="1:6" x14ac:dyDescent="0.25">
      <c r="A533" s="339">
        <v>891518</v>
      </c>
      <c r="B533" s="334" t="s">
        <v>239</v>
      </c>
      <c r="C533" s="340">
        <v>-170701388.38999999</v>
      </c>
      <c r="D533" s="340">
        <v>0</v>
      </c>
      <c r="E533" s="340">
        <v>0</v>
      </c>
      <c r="F533" s="340">
        <v>-170701388.38999999</v>
      </c>
    </row>
    <row r="534" spans="1:6" x14ac:dyDescent="0.25">
      <c r="A534" s="339">
        <v>891518001</v>
      </c>
      <c r="B534" s="334" t="s">
        <v>239</v>
      </c>
      <c r="C534" s="340">
        <v>-170701388.38999999</v>
      </c>
      <c r="D534" s="340">
        <v>0</v>
      </c>
      <c r="E534" s="340">
        <v>0</v>
      </c>
      <c r="F534" s="340">
        <v>-170701388.38999999</v>
      </c>
    </row>
    <row r="535" spans="1:6" x14ac:dyDescent="0.25">
      <c r="A535" s="339">
        <v>891521</v>
      </c>
      <c r="B535" s="334" t="s">
        <v>240</v>
      </c>
      <c r="C535" s="340">
        <v>-4045371254.1599998</v>
      </c>
      <c r="D535" s="340">
        <v>0</v>
      </c>
      <c r="E535" s="340">
        <v>0</v>
      </c>
      <c r="F535" s="340">
        <v>-4045371254.1599998</v>
      </c>
    </row>
    <row r="536" spans="1:6" x14ac:dyDescent="0.25">
      <c r="A536" s="339">
        <v>891521001</v>
      </c>
      <c r="B536" s="334" t="s">
        <v>240</v>
      </c>
      <c r="C536" s="340">
        <v>-4045371254.1599998</v>
      </c>
      <c r="D536" s="340">
        <v>0</v>
      </c>
      <c r="E536" s="340">
        <v>0</v>
      </c>
      <c r="F536" s="340">
        <v>-4045371254.1599998</v>
      </c>
    </row>
    <row r="537" spans="1:6" x14ac:dyDescent="0.25">
      <c r="A537" s="339">
        <v>891574</v>
      </c>
      <c r="B537" s="334" t="s">
        <v>443</v>
      </c>
      <c r="C537" s="340">
        <v>-910931515.29999995</v>
      </c>
      <c r="D537" s="340">
        <v>239163658.65000001</v>
      </c>
      <c r="E537" s="340">
        <v>79423911</v>
      </c>
      <c r="F537" s="340">
        <v>-751191767.64999998</v>
      </c>
    </row>
    <row r="538" spans="1:6" x14ac:dyDescent="0.25">
      <c r="A538" s="339">
        <v>891574001</v>
      </c>
      <c r="B538" s="334" t="s">
        <v>443</v>
      </c>
      <c r="C538" s="340">
        <v>-910931515.29999995</v>
      </c>
      <c r="D538" s="340">
        <v>239163658.65000001</v>
      </c>
      <c r="E538" s="340">
        <v>79423911</v>
      </c>
      <c r="F538" s="340">
        <v>-751191767.64999998</v>
      </c>
    </row>
    <row r="539" spans="1:6" x14ac:dyDescent="0.25">
      <c r="A539" s="339">
        <v>891590</v>
      </c>
      <c r="B539" s="334" t="s">
        <v>389</v>
      </c>
      <c r="C539" s="340">
        <v>-93741561</v>
      </c>
      <c r="D539" s="340">
        <v>0</v>
      </c>
      <c r="E539" s="340">
        <v>0</v>
      </c>
      <c r="F539" s="340">
        <v>-93741561</v>
      </c>
    </row>
    <row r="540" spans="1:6" x14ac:dyDescent="0.25">
      <c r="A540" s="339">
        <v>891590090</v>
      </c>
      <c r="B540" s="334" t="s">
        <v>388</v>
      </c>
      <c r="C540" s="340">
        <v>-93741561</v>
      </c>
      <c r="D540" s="340">
        <v>0</v>
      </c>
      <c r="E540" s="340">
        <v>0</v>
      </c>
      <c r="F540" s="340">
        <v>-93741561</v>
      </c>
    </row>
    <row r="541" spans="1:6" x14ac:dyDescent="0.25">
      <c r="A541" s="465">
        <v>9</v>
      </c>
      <c r="B541" s="334" t="s">
        <v>241</v>
      </c>
      <c r="C541" s="340">
        <v>0</v>
      </c>
      <c r="D541" s="340">
        <v>92021471101.919998</v>
      </c>
      <c r="E541" s="340">
        <v>92021471101.919998</v>
      </c>
      <c r="F541" s="340">
        <v>0</v>
      </c>
    </row>
    <row r="542" spans="1:6" x14ac:dyDescent="0.25">
      <c r="A542" s="339">
        <v>91</v>
      </c>
      <c r="B542" s="334" t="s">
        <v>242</v>
      </c>
      <c r="C542" s="340">
        <v>9176454929060.2695</v>
      </c>
      <c r="D542" s="340">
        <v>18058087745.950001</v>
      </c>
      <c r="E542" s="340">
        <v>76820717995.520004</v>
      </c>
      <c r="F542" s="340">
        <v>9235217559309.8398</v>
      </c>
    </row>
    <row r="543" spans="1:6" ht="30" x14ac:dyDescent="0.25">
      <c r="A543" s="339">
        <v>9120</v>
      </c>
      <c r="B543" s="334" t="s">
        <v>229</v>
      </c>
      <c r="C543" s="340">
        <v>9176454929060.2695</v>
      </c>
      <c r="D543" s="340">
        <v>18058087745.950001</v>
      </c>
      <c r="E543" s="340">
        <v>76820717995.520004</v>
      </c>
      <c r="F543" s="340">
        <v>9235217559309.8398</v>
      </c>
    </row>
    <row r="544" spans="1:6" x14ac:dyDescent="0.25">
      <c r="A544" s="339">
        <v>912002</v>
      </c>
      <c r="B544" s="334" t="s">
        <v>475</v>
      </c>
      <c r="C544" s="340">
        <v>0</v>
      </c>
      <c r="D544" s="340">
        <v>0</v>
      </c>
      <c r="E544" s="340">
        <v>2857334639.5500002</v>
      </c>
      <c r="F544" s="340">
        <v>2857334639.5500002</v>
      </c>
    </row>
    <row r="545" spans="1:6" x14ac:dyDescent="0.25">
      <c r="A545" s="339">
        <v>912002001</v>
      </c>
      <c r="B545" s="334" t="s">
        <v>475</v>
      </c>
      <c r="C545" s="340">
        <v>0</v>
      </c>
      <c r="D545" s="340">
        <v>0</v>
      </c>
      <c r="E545" s="340">
        <v>2857334639.5500002</v>
      </c>
      <c r="F545" s="340">
        <v>2857334639.5500002</v>
      </c>
    </row>
    <row r="546" spans="1:6" x14ac:dyDescent="0.25">
      <c r="A546" s="339">
        <v>912004</v>
      </c>
      <c r="B546" s="334" t="s">
        <v>243</v>
      </c>
      <c r="C546" s="340">
        <v>9176454929060.2695</v>
      </c>
      <c r="D546" s="340">
        <v>18058087745.950001</v>
      </c>
      <c r="E546" s="340">
        <v>73963383355.970001</v>
      </c>
      <c r="F546" s="340">
        <v>9232360224670.2891</v>
      </c>
    </row>
    <row r="547" spans="1:6" x14ac:dyDescent="0.25">
      <c r="A547" s="339">
        <v>912004001</v>
      </c>
      <c r="B547" s="334" t="s">
        <v>243</v>
      </c>
      <c r="C547" s="340">
        <v>9176454929060.2695</v>
      </c>
      <c r="D547" s="340">
        <v>18058087745.950001</v>
      </c>
      <c r="E547" s="340">
        <v>73963383355.970001</v>
      </c>
      <c r="F547" s="340">
        <v>9232360224670.2891</v>
      </c>
    </row>
    <row r="548" spans="1:6" x14ac:dyDescent="0.25">
      <c r="A548" s="339">
        <v>93</v>
      </c>
      <c r="B548" s="334" t="s">
        <v>244</v>
      </c>
      <c r="C548" s="340">
        <v>567344987.55999994</v>
      </c>
      <c r="D548" s="340">
        <v>0</v>
      </c>
      <c r="E548" s="340">
        <v>0</v>
      </c>
      <c r="F548" s="340">
        <v>567344987.55999994</v>
      </c>
    </row>
    <row r="549" spans="1:6" ht="30" x14ac:dyDescent="0.25">
      <c r="A549" s="339">
        <v>9308</v>
      </c>
      <c r="B549" s="334" t="s">
        <v>245</v>
      </c>
      <c r="C549" s="340">
        <v>28560000</v>
      </c>
      <c r="D549" s="340">
        <v>0</v>
      </c>
      <c r="E549" s="340">
        <v>0</v>
      </c>
      <c r="F549" s="340">
        <v>28560000</v>
      </c>
    </row>
    <row r="550" spans="1:6" x14ac:dyDescent="0.25">
      <c r="A550" s="339">
        <v>930806</v>
      </c>
      <c r="B550" s="334" t="s">
        <v>246</v>
      </c>
      <c r="C550" s="340">
        <v>28560000</v>
      </c>
      <c r="D550" s="340">
        <v>0</v>
      </c>
      <c r="E550" s="340">
        <v>0</v>
      </c>
      <c r="F550" s="340">
        <v>28560000</v>
      </c>
    </row>
    <row r="551" spans="1:6" x14ac:dyDescent="0.25">
      <c r="A551" s="339">
        <v>930806001</v>
      </c>
      <c r="B551" s="334" t="s">
        <v>246</v>
      </c>
      <c r="C551" s="340">
        <v>28560000</v>
      </c>
      <c r="D551" s="340">
        <v>0</v>
      </c>
      <c r="E551" s="340">
        <v>0</v>
      </c>
      <c r="F551" s="340">
        <v>28560000</v>
      </c>
    </row>
    <row r="552" spans="1:6" x14ac:dyDescent="0.25">
      <c r="A552" s="339">
        <v>9390</v>
      </c>
      <c r="B552" s="334" t="s">
        <v>247</v>
      </c>
      <c r="C552" s="340">
        <v>538784987.55999994</v>
      </c>
      <c r="D552" s="340">
        <v>0</v>
      </c>
      <c r="E552" s="340">
        <v>0</v>
      </c>
      <c r="F552" s="340">
        <v>538784987.55999994</v>
      </c>
    </row>
    <row r="553" spans="1:6" x14ac:dyDescent="0.25">
      <c r="A553" s="339">
        <v>939090</v>
      </c>
      <c r="B553" s="334" t="s">
        <v>248</v>
      </c>
      <c r="C553" s="340">
        <v>538784987.55999994</v>
      </c>
      <c r="D553" s="340">
        <v>0</v>
      </c>
      <c r="E553" s="340">
        <v>0</v>
      </c>
      <c r="F553" s="340">
        <v>538784987.55999994</v>
      </c>
    </row>
    <row r="554" spans="1:6" x14ac:dyDescent="0.25">
      <c r="A554" s="339">
        <v>939090001</v>
      </c>
      <c r="B554" s="334" t="s">
        <v>248</v>
      </c>
      <c r="C554" s="340">
        <v>538784987.55999994</v>
      </c>
      <c r="D554" s="340">
        <v>0</v>
      </c>
      <c r="E554" s="340">
        <v>0</v>
      </c>
      <c r="F554" s="340">
        <v>538784987.55999994</v>
      </c>
    </row>
    <row r="555" spans="1:6" x14ac:dyDescent="0.25">
      <c r="A555" s="339">
        <v>99</v>
      </c>
      <c r="B555" s="334" t="s">
        <v>249</v>
      </c>
      <c r="C555" s="340">
        <v>-9177022274047.8301</v>
      </c>
      <c r="D555" s="340">
        <v>73963383355.970001</v>
      </c>
      <c r="E555" s="340">
        <v>15200753106.4</v>
      </c>
      <c r="F555" s="340">
        <v>-9235784904297.4004</v>
      </c>
    </row>
    <row r="556" spans="1:6" x14ac:dyDescent="0.25">
      <c r="A556" s="339">
        <v>9905</v>
      </c>
      <c r="B556" s="334" t="s">
        <v>250</v>
      </c>
      <c r="C556" s="340">
        <v>-9176454929060.2695</v>
      </c>
      <c r="D556" s="340">
        <v>73963383355.970001</v>
      </c>
      <c r="E556" s="340">
        <v>15200753106.4</v>
      </c>
      <c r="F556" s="340">
        <v>-9235217559309.8398</v>
      </c>
    </row>
    <row r="557" spans="1:6" ht="30" x14ac:dyDescent="0.25">
      <c r="A557" s="339">
        <v>990505</v>
      </c>
      <c r="B557" s="334" t="s">
        <v>236</v>
      </c>
      <c r="C557" s="340">
        <v>-9176454929060.2695</v>
      </c>
      <c r="D557" s="340">
        <v>73963383355.970001</v>
      </c>
      <c r="E557" s="340">
        <v>15200753106.4</v>
      </c>
      <c r="F557" s="340">
        <v>-9235217559309.8398</v>
      </c>
    </row>
    <row r="558" spans="1:6" ht="30" x14ac:dyDescent="0.25">
      <c r="A558" s="339">
        <v>990505001</v>
      </c>
      <c r="B558" s="334" t="s">
        <v>236</v>
      </c>
      <c r="C558" s="340">
        <v>-9176454929060.2695</v>
      </c>
      <c r="D558" s="340">
        <v>73963383355.970001</v>
      </c>
      <c r="E558" s="340">
        <v>15200753106.4</v>
      </c>
      <c r="F558" s="340">
        <v>-9235217559309.8398</v>
      </c>
    </row>
    <row r="559" spans="1:6" x14ac:dyDescent="0.25">
      <c r="A559" s="339">
        <v>9915</v>
      </c>
      <c r="B559" s="334" t="s">
        <v>251</v>
      </c>
      <c r="C559" s="340">
        <v>-567344987.55999994</v>
      </c>
      <c r="D559" s="340">
        <v>0</v>
      </c>
      <c r="E559" s="340">
        <v>0</v>
      </c>
      <c r="F559" s="340">
        <v>-567344987.55999994</v>
      </c>
    </row>
    <row r="560" spans="1:6" x14ac:dyDescent="0.25">
      <c r="A560" s="339">
        <v>991510</v>
      </c>
      <c r="B560" s="334" t="s">
        <v>252</v>
      </c>
      <c r="C560" s="340">
        <v>-28560000</v>
      </c>
      <c r="D560" s="340">
        <v>0</v>
      </c>
      <c r="E560" s="340">
        <v>0</v>
      </c>
      <c r="F560" s="340">
        <v>-28560000</v>
      </c>
    </row>
    <row r="561" spans="1:6" x14ac:dyDescent="0.25">
      <c r="A561" s="339">
        <v>991510001</v>
      </c>
      <c r="B561" s="334" t="s">
        <v>252</v>
      </c>
      <c r="C561" s="340">
        <v>-28560000</v>
      </c>
      <c r="D561" s="340">
        <v>0</v>
      </c>
      <c r="E561" s="340">
        <v>0</v>
      </c>
      <c r="F561" s="340">
        <v>-28560000</v>
      </c>
    </row>
    <row r="562" spans="1:6" x14ac:dyDescent="0.25">
      <c r="A562" s="339">
        <v>991590</v>
      </c>
      <c r="B562" s="334" t="s">
        <v>253</v>
      </c>
      <c r="C562" s="340">
        <v>-538784987.55999994</v>
      </c>
      <c r="D562" s="340">
        <v>0</v>
      </c>
      <c r="E562" s="340">
        <v>0</v>
      </c>
      <c r="F562" s="340">
        <v>-538784987.55999994</v>
      </c>
    </row>
    <row r="563" spans="1:6" x14ac:dyDescent="0.25">
      <c r="A563" s="339">
        <v>991590090</v>
      </c>
      <c r="B563" s="334" t="s">
        <v>248</v>
      </c>
      <c r="C563" s="340">
        <v>-538784987.55999994</v>
      </c>
      <c r="D563" s="340">
        <v>0</v>
      </c>
      <c r="E563" s="340">
        <v>0</v>
      </c>
      <c r="F563" s="340">
        <v>-538784987.55999994</v>
      </c>
    </row>
    <row r="564" spans="1:6" x14ac:dyDescent="0.25">
      <c r="A564" s="334"/>
      <c r="B564" s="334" t="s">
        <v>254</v>
      </c>
      <c r="C564" s="340">
        <v>709183688925.02002</v>
      </c>
      <c r="D564" s="340">
        <v>450075209611.48999</v>
      </c>
      <c r="E564" s="340">
        <v>450075209611.48999</v>
      </c>
      <c r="F564" s="340">
        <v>1022070070440.16</v>
      </c>
    </row>
    <row r="566" spans="1:6" x14ac:dyDescent="0.25">
      <c r="F566" s="336">
        <f>+F10-F179-F318</f>
        <v>-45518177735.809998</v>
      </c>
    </row>
  </sheetData>
  <autoFilter ref="A9:F564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70658" r:id="rId3" name="Control 2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70658" r:id="rId3" name="Control 2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4"/>
  <dimension ref="A2:F559"/>
  <sheetViews>
    <sheetView showGridLines="0" tabSelected="1" workbookViewId="0">
      <selection activeCell="E14" sqref="E14"/>
    </sheetView>
  </sheetViews>
  <sheetFormatPr baseColWidth="10" defaultRowHeight="15" x14ac:dyDescent="0.25"/>
  <cols>
    <col min="1" max="1" width="25.28515625" style="332" bestFit="1" customWidth="1"/>
    <col min="2" max="2" width="45.7109375" style="332" customWidth="1"/>
    <col min="3" max="3" width="20.140625" style="336" customWidth="1"/>
    <col min="4" max="4" width="19.42578125" style="336" customWidth="1"/>
    <col min="5" max="5" width="20" style="336" customWidth="1"/>
    <col min="6" max="6" width="20.140625" style="336" bestFit="1" customWidth="1"/>
    <col min="7" max="16384" width="11.42578125" style="332"/>
  </cols>
  <sheetData>
    <row r="2" spans="1:6" x14ac:dyDescent="0.25">
      <c r="A2" s="333" t="s">
        <v>0</v>
      </c>
      <c r="B2" s="333" t="s">
        <v>1</v>
      </c>
    </row>
    <row r="3" spans="1:6" x14ac:dyDescent="0.25">
      <c r="A3" s="334" t="s">
        <v>2</v>
      </c>
      <c r="B3" s="334" t="s">
        <v>3</v>
      </c>
    </row>
    <row r="4" spans="1:6" x14ac:dyDescent="0.25">
      <c r="A4" s="334" t="s">
        <v>4</v>
      </c>
      <c r="B4" s="334" t="s">
        <v>255</v>
      </c>
    </row>
    <row r="5" spans="1:6" x14ac:dyDescent="0.25">
      <c r="A5" s="334" t="s">
        <v>5</v>
      </c>
      <c r="B5" s="334" t="s">
        <v>476</v>
      </c>
    </row>
    <row r="6" spans="1:6" x14ac:dyDescent="0.25">
      <c r="A6" s="334" t="s">
        <v>6</v>
      </c>
      <c r="B6" s="461" t="s">
        <v>466</v>
      </c>
    </row>
    <row r="7" spans="1:6" x14ac:dyDescent="0.25">
      <c r="A7" s="334" t="s">
        <v>7</v>
      </c>
      <c r="B7" s="461" t="s">
        <v>465</v>
      </c>
    </row>
    <row r="8" spans="1:6" x14ac:dyDescent="0.25">
      <c r="A8" s="334"/>
      <c r="B8" s="334"/>
    </row>
    <row r="9" spans="1:6" s="464" customFormat="1" x14ac:dyDescent="0.25">
      <c r="A9" s="462" t="s">
        <v>8</v>
      </c>
      <c r="B9" s="462" t="s">
        <v>9</v>
      </c>
      <c r="C9" s="463" t="s">
        <v>10</v>
      </c>
      <c r="D9" s="463" t="s">
        <v>11</v>
      </c>
      <c r="E9" s="463" t="s">
        <v>12</v>
      </c>
      <c r="F9" s="463" t="s">
        <v>13</v>
      </c>
    </row>
    <row r="10" spans="1:6" x14ac:dyDescent="0.25">
      <c r="A10" s="465">
        <v>1</v>
      </c>
      <c r="B10" s="334" t="s">
        <v>14</v>
      </c>
      <c r="C10" s="340">
        <v>242363826835.76999</v>
      </c>
      <c r="D10" s="340">
        <v>39387250263.599998</v>
      </c>
      <c r="E10" s="340">
        <v>36834441587.019997</v>
      </c>
      <c r="F10" s="340">
        <v>244916635512.35001</v>
      </c>
    </row>
    <row r="11" spans="1:6" x14ac:dyDescent="0.25">
      <c r="A11" s="339">
        <v>11</v>
      </c>
      <c r="B11" s="334" t="s">
        <v>15</v>
      </c>
      <c r="C11" s="340">
        <v>0</v>
      </c>
      <c r="D11" s="340">
        <v>24409862577</v>
      </c>
      <c r="E11" s="340">
        <v>23981497674</v>
      </c>
      <c r="F11" s="340">
        <v>428364903</v>
      </c>
    </row>
    <row r="12" spans="1:6" x14ac:dyDescent="0.25">
      <c r="A12" s="339">
        <v>1110</v>
      </c>
      <c r="B12" s="334" t="s">
        <v>17</v>
      </c>
      <c r="C12" s="340">
        <v>0</v>
      </c>
      <c r="D12" s="340">
        <v>24409862577</v>
      </c>
      <c r="E12" s="340">
        <v>23981497674</v>
      </c>
      <c r="F12" s="340">
        <v>428364903</v>
      </c>
    </row>
    <row r="13" spans="1:6" x14ac:dyDescent="0.25">
      <c r="A13" s="339">
        <v>111005</v>
      </c>
      <c r="B13" s="334" t="s">
        <v>16</v>
      </c>
      <c r="C13" s="340">
        <v>0</v>
      </c>
      <c r="D13" s="340">
        <v>24409862577</v>
      </c>
      <c r="E13" s="340">
        <v>23981497674</v>
      </c>
      <c r="F13" s="340">
        <v>428364903</v>
      </c>
    </row>
    <row r="14" spans="1:6" x14ac:dyDescent="0.25">
      <c r="A14" s="339">
        <v>111005001</v>
      </c>
      <c r="B14" s="334" t="s">
        <v>16</v>
      </c>
      <c r="C14" s="340">
        <v>0</v>
      </c>
      <c r="D14" s="340">
        <v>24409862577</v>
      </c>
      <c r="E14" s="340">
        <v>23981497674</v>
      </c>
      <c r="F14" s="340">
        <v>428364903</v>
      </c>
    </row>
    <row r="15" spans="1:6" x14ac:dyDescent="0.25">
      <c r="A15" s="339">
        <v>13</v>
      </c>
      <c r="B15" s="334" t="s">
        <v>18</v>
      </c>
      <c r="C15" s="340">
        <v>327065222.33999997</v>
      </c>
      <c r="D15" s="340">
        <v>879159793.75999999</v>
      </c>
      <c r="E15" s="340">
        <v>805116195.51999998</v>
      </c>
      <c r="F15" s="340">
        <v>401108820.57999998</v>
      </c>
    </row>
    <row r="16" spans="1:6" ht="30" x14ac:dyDescent="0.25">
      <c r="A16" s="339">
        <v>1311</v>
      </c>
      <c r="B16" s="334" t="s">
        <v>19</v>
      </c>
      <c r="C16" s="340">
        <v>0</v>
      </c>
      <c r="D16" s="340">
        <v>2636889</v>
      </c>
      <c r="E16" s="340">
        <v>2636889</v>
      </c>
      <c r="F16" s="340">
        <v>0</v>
      </c>
    </row>
    <row r="17" spans="1:6" x14ac:dyDescent="0.25">
      <c r="A17" s="339">
        <v>131101</v>
      </c>
      <c r="B17" s="334" t="s">
        <v>20</v>
      </c>
      <c r="C17" s="340">
        <v>0</v>
      </c>
      <c r="D17" s="340">
        <v>2636889</v>
      </c>
      <c r="E17" s="340">
        <v>2636889</v>
      </c>
      <c r="F17" s="340">
        <v>0</v>
      </c>
    </row>
    <row r="18" spans="1:6" x14ac:dyDescent="0.25">
      <c r="A18" s="339">
        <v>131101001</v>
      </c>
      <c r="B18" s="334" t="s">
        <v>20</v>
      </c>
      <c r="C18" s="340">
        <v>0</v>
      </c>
      <c r="D18" s="340">
        <v>2636889</v>
      </c>
      <c r="E18" s="340">
        <v>2636889</v>
      </c>
      <c r="F18" s="340">
        <v>0</v>
      </c>
    </row>
    <row r="19" spans="1:6" x14ac:dyDescent="0.25">
      <c r="A19" s="339">
        <v>1337</v>
      </c>
      <c r="B19" s="334" t="s">
        <v>21</v>
      </c>
      <c r="C19" s="340">
        <v>0</v>
      </c>
      <c r="D19" s="340">
        <v>4115300</v>
      </c>
      <c r="E19" s="340">
        <v>4115300</v>
      </c>
      <c r="F19" s="340">
        <v>0</v>
      </c>
    </row>
    <row r="20" spans="1:6" x14ac:dyDescent="0.25">
      <c r="A20" s="339">
        <v>133712</v>
      </c>
      <c r="B20" s="334" t="s">
        <v>22</v>
      </c>
      <c r="C20" s="340">
        <v>0</v>
      </c>
      <c r="D20" s="340">
        <v>4115300</v>
      </c>
      <c r="E20" s="340">
        <v>4115300</v>
      </c>
      <c r="F20" s="340">
        <v>0</v>
      </c>
    </row>
    <row r="21" spans="1:6" x14ac:dyDescent="0.25">
      <c r="A21" s="339">
        <v>133712001</v>
      </c>
      <c r="B21" s="334" t="s">
        <v>22</v>
      </c>
      <c r="C21" s="340">
        <v>0</v>
      </c>
      <c r="D21" s="340">
        <v>4115300</v>
      </c>
      <c r="E21" s="340">
        <v>4115300</v>
      </c>
      <c r="F21" s="340">
        <v>0</v>
      </c>
    </row>
    <row r="22" spans="1:6" ht="45" x14ac:dyDescent="0.25">
      <c r="A22" s="339">
        <v>1338</v>
      </c>
      <c r="B22" s="334" t="s">
        <v>448</v>
      </c>
      <c r="C22" s="340">
        <v>0</v>
      </c>
      <c r="D22" s="340">
        <v>10324636</v>
      </c>
      <c r="E22" s="340">
        <v>10324636</v>
      </c>
      <c r="F22" s="340">
        <v>0</v>
      </c>
    </row>
    <row r="23" spans="1:6" x14ac:dyDescent="0.25">
      <c r="A23" s="339">
        <v>133805</v>
      </c>
      <c r="B23" s="334" t="s">
        <v>428</v>
      </c>
      <c r="C23" s="340">
        <v>0</v>
      </c>
      <c r="D23" s="340">
        <v>10324636</v>
      </c>
      <c r="E23" s="340">
        <v>10324636</v>
      </c>
      <c r="F23" s="340">
        <v>0</v>
      </c>
    </row>
    <row r="24" spans="1:6" x14ac:dyDescent="0.25">
      <c r="A24" s="339">
        <v>133805001</v>
      </c>
      <c r="B24" s="334" t="s">
        <v>428</v>
      </c>
      <c r="C24" s="340">
        <v>0</v>
      </c>
      <c r="D24" s="340">
        <v>10324636</v>
      </c>
      <c r="E24" s="340">
        <v>10324636</v>
      </c>
      <c r="F24" s="340">
        <v>0</v>
      </c>
    </row>
    <row r="25" spans="1:6" x14ac:dyDescent="0.25">
      <c r="A25" s="339">
        <v>1384</v>
      </c>
      <c r="B25" s="334" t="s">
        <v>23</v>
      </c>
      <c r="C25" s="340">
        <v>759259927.78999996</v>
      </c>
      <c r="D25" s="340">
        <v>862082968.75999999</v>
      </c>
      <c r="E25" s="340">
        <v>788039370.51999998</v>
      </c>
      <c r="F25" s="340">
        <v>833303526.02999997</v>
      </c>
    </row>
    <row r="26" spans="1:6" x14ac:dyDescent="0.25">
      <c r="A26" s="339">
        <v>138426</v>
      </c>
      <c r="B26" s="334" t="s">
        <v>25</v>
      </c>
      <c r="C26" s="340">
        <v>650977573.78999996</v>
      </c>
      <c r="D26" s="340">
        <v>637827567</v>
      </c>
      <c r="E26" s="340">
        <v>489783129</v>
      </c>
      <c r="F26" s="340">
        <v>799022011.78999996</v>
      </c>
    </row>
    <row r="27" spans="1:6" x14ac:dyDescent="0.25">
      <c r="A27" s="339">
        <v>138426001</v>
      </c>
      <c r="B27" s="334" t="s">
        <v>25</v>
      </c>
      <c r="C27" s="340">
        <v>650977573.78999996</v>
      </c>
      <c r="D27" s="340">
        <v>637827567</v>
      </c>
      <c r="E27" s="340">
        <v>489783129</v>
      </c>
      <c r="F27" s="340">
        <v>799022011.78999996</v>
      </c>
    </row>
    <row r="28" spans="1:6" x14ac:dyDescent="0.25">
      <c r="A28" s="339">
        <v>138427</v>
      </c>
      <c r="B28" s="334" t="s">
        <v>26</v>
      </c>
      <c r="C28" s="340">
        <v>31280246</v>
      </c>
      <c r="D28" s="340">
        <v>0</v>
      </c>
      <c r="E28" s="340">
        <v>0</v>
      </c>
      <c r="F28" s="340">
        <v>31280246</v>
      </c>
    </row>
    <row r="29" spans="1:6" x14ac:dyDescent="0.25">
      <c r="A29" s="339">
        <v>138427001</v>
      </c>
      <c r="B29" s="334" t="s">
        <v>26</v>
      </c>
      <c r="C29" s="340">
        <v>31280246</v>
      </c>
      <c r="D29" s="340">
        <v>0</v>
      </c>
      <c r="E29" s="340">
        <v>0</v>
      </c>
      <c r="F29" s="340">
        <v>31280246</v>
      </c>
    </row>
    <row r="30" spans="1:6" x14ac:dyDescent="0.25">
      <c r="A30" s="339">
        <v>138439</v>
      </c>
      <c r="B30" s="334" t="s">
        <v>27</v>
      </c>
      <c r="C30" s="340">
        <v>74000849</v>
      </c>
      <c r="D30" s="340">
        <v>218723466.75999999</v>
      </c>
      <c r="E30" s="340">
        <v>292724306.51999998</v>
      </c>
      <c r="F30" s="340">
        <v>9.24</v>
      </c>
    </row>
    <row r="31" spans="1:6" x14ac:dyDescent="0.25">
      <c r="A31" s="339">
        <v>138439001</v>
      </c>
      <c r="B31" s="334" t="s">
        <v>27</v>
      </c>
      <c r="C31" s="340">
        <v>74000849</v>
      </c>
      <c r="D31" s="340">
        <v>218723466.75999999</v>
      </c>
      <c r="E31" s="340">
        <v>292724306.51999998</v>
      </c>
      <c r="F31" s="340">
        <v>9.24</v>
      </c>
    </row>
    <row r="32" spans="1:6" x14ac:dyDescent="0.25">
      <c r="A32" s="339">
        <v>138455</v>
      </c>
      <c r="B32" s="334" t="s">
        <v>426</v>
      </c>
      <c r="C32" s="340">
        <v>0</v>
      </c>
      <c r="D32" s="340">
        <v>5531935</v>
      </c>
      <c r="E32" s="340">
        <v>5531935</v>
      </c>
      <c r="F32" s="340">
        <v>0</v>
      </c>
    </row>
    <row r="33" spans="1:6" x14ac:dyDescent="0.25">
      <c r="A33" s="339">
        <v>138455001</v>
      </c>
      <c r="B33" s="334" t="s">
        <v>426</v>
      </c>
      <c r="C33" s="340">
        <v>0</v>
      </c>
      <c r="D33" s="340">
        <v>5531935</v>
      </c>
      <c r="E33" s="340">
        <v>5531935</v>
      </c>
      <c r="F33" s="340">
        <v>0</v>
      </c>
    </row>
    <row r="34" spans="1:6" x14ac:dyDescent="0.25">
      <c r="A34" s="339">
        <v>138490</v>
      </c>
      <c r="B34" s="334" t="s">
        <v>28</v>
      </c>
      <c r="C34" s="340">
        <v>3001259</v>
      </c>
      <c r="D34" s="340">
        <v>0</v>
      </c>
      <c r="E34" s="340">
        <v>0</v>
      </c>
      <c r="F34" s="340">
        <v>3001259</v>
      </c>
    </row>
    <row r="35" spans="1:6" x14ac:dyDescent="0.25">
      <c r="A35" s="339">
        <v>138490001</v>
      </c>
      <c r="B35" s="334" t="s">
        <v>28</v>
      </c>
      <c r="C35" s="340">
        <v>3001259</v>
      </c>
      <c r="D35" s="340">
        <v>0</v>
      </c>
      <c r="E35" s="340">
        <v>0</v>
      </c>
      <c r="F35" s="340">
        <v>3001259</v>
      </c>
    </row>
    <row r="36" spans="1:6" x14ac:dyDescent="0.25">
      <c r="A36" s="339">
        <v>1385</v>
      </c>
      <c r="B36" s="334" t="s">
        <v>383</v>
      </c>
      <c r="C36" s="340">
        <v>15111773</v>
      </c>
      <c r="D36" s="340">
        <v>0</v>
      </c>
      <c r="E36" s="340">
        <v>0</v>
      </c>
      <c r="F36" s="340">
        <v>15111773</v>
      </c>
    </row>
    <row r="37" spans="1:6" x14ac:dyDescent="0.25">
      <c r="A37" s="339">
        <v>138590</v>
      </c>
      <c r="B37" s="334" t="s">
        <v>384</v>
      </c>
      <c r="C37" s="340">
        <v>15111773</v>
      </c>
      <c r="D37" s="340">
        <v>0</v>
      </c>
      <c r="E37" s="340">
        <v>0</v>
      </c>
      <c r="F37" s="340">
        <v>15111773</v>
      </c>
    </row>
    <row r="38" spans="1:6" x14ac:dyDescent="0.25">
      <c r="A38" s="339">
        <v>138590001</v>
      </c>
      <c r="B38" s="334" t="s">
        <v>384</v>
      </c>
      <c r="C38" s="340">
        <v>15111773</v>
      </c>
      <c r="D38" s="340">
        <v>0</v>
      </c>
      <c r="E38" s="340">
        <v>0</v>
      </c>
      <c r="F38" s="340">
        <v>15111773</v>
      </c>
    </row>
    <row r="39" spans="1:6" ht="30" x14ac:dyDescent="0.25">
      <c r="A39" s="339">
        <v>1386</v>
      </c>
      <c r="B39" s="334" t="s">
        <v>385</v>
      </c>
      <c r="C39" s="340">
        <v>-447306478.44999999</v>
      </c>
      <c r="D39" s="340">
        <v>0</v>
      </c>
      <c r="E39" s="340">
        <v>0</v>
      </c>
      <c r="F39" s="340">
        <v>-447306478.44999999</v>
      </c>
    </row>
    <row r="40" spans="1:6" x14ac:dyDescent="0.25">
      <c r="A40" s="339">
        <v>138690</v>
      </c>
      <c r="B40" s="334" t="s">
        <v>28</v>
      </c>
      <c r="C40" s="340">
        <v>-447306478.44999999</v>
      </c>
      <c r="D40" s="340">
        <v>0</v>
      </c>
      <c r="E40" s="340">
        <v>0</v>
      </c>
      <c r="F40" s="340">
        <v>-447306478.44999999</v>
      </c>
    </row>
    <row r="41" spans="1:6" x14ac:dyDescent="0.25">
      <c r="A41" s="339">
        <v>138690001</v>
      </c>
      <c r="B41" s="334" t="s">
        <v>28</v>
      </c>
      <c r="C41" s="340">
        <v>-447306478.44999999</v>
      </c>
      <c r="D41" s="340">
        <v>0</v>
      </c>
      <c r="E41" s="340">
        <v>0</v>
      </c>
      <c r="F41" s="340">
        <v>-447306478.44999999</v>
      </c>
    </row>
    <row r="42" spans="1:6" x14ac:dyDescent="0.25">
      <c r="A42" s="339">
        <v>16</v>
      </c>
      <c r="B42" s="334" t="s">
        <v>29</v>
      </c>
      <c r="C42" s="340">
        <v>210488219297.53</v>
      </c>
      <c r="D42" s="340">
        <v>13317302628.16</v>
      </c>
      <c r="E42" s="340">
        <v>10136855003.67</v>
      </c>
      <c r="F42" s="340">
        <v>213668666922.01999</v>
      </c>
    </row>
    <row r="43" spans="1:6" x14ac:dyDescent="0.25">
      <c r="A43" s="339">
        <v>1605</v>
      </c>
      <c r="B43" s="334" t="s">
        <v>30</v>
      </c>
      <c r="C43" s="340">
        <v>25990211992</v>
      </c>
      <c r="D43" s="340">
        <v>0</v>
      </c>
      <c r="E43" s="340">
        <v>0</v>
      </c>
      <c r="F43" s="340">
        <v>25990211992</v>
      </c>
    </row>
    <row r="44" spans="1:6" x14ac:dyDescent="0.25">
      <c r="A44" s="339">
        <v>160501</v>
      </c>
      <c r="B44" s="334" t="s">
        <v>31</v>
      </c>
      <c r="C44" s="340">
        <v>25990211992</v>
      </c>
      <c r="D44" s="340">
        <v>0</v>
      </c>
      <c r="E44" s="340">
        <v>0</v>
      </c>
      <c r="F44" s="340">
        <v>25990211992</v>
      </c>
    </row>
    <row r="45" spans="1:6" x14ac:dyDescent="0.25">
      <c r="A45" s="339">
        <v>160501001</v>
      </c>
      <c r="B45" s="334" t="s">
        <v>31</v>
      </c>
      <c r="C45" s="340">
        <v>25990211992</v>
      </c>
      <c r="D45" s="340">
        <v>0</v>
      </c>
      <c r="E45" s="340">
        <v>0</v>
      </c>
      <c r="F45" s="340">
        <v>25990211992</v>
      </c>
    </row>
    <row r="46" spans="1:6" x14ac:dyDescent="0.25">
      <c r="A46" s="339">
        <v>1635</v>
      </c>
      <c r="B46" s="334" t="s">
        <v>32</v>
      </c>
      <c r="C46" s="340">
        <v>3528535110.9699998</v>
      </c>
      <c r="D46" s="340">
        <v>4764808380.6000004</v>
      </c>
      <c r="E46" s="340">
        <v>8243345641.5699997</v>
      </c>
      <c r="F46" s="340">
        <v>49997850</v>
      </c>
    </row>
    <row r="47" spans="1:6" x14ac:dyDescent="0.25">
      <c r="A47" s="339">
        <v>163503</v>
      </c>
      <c r="B47" s="334" t="s">
        <v>38</v>
      </c>
      <c r="C47" s="340">
        <v>98987999.969999999</v>
      </c>
      <c r="D47" s="340">
        <v>103965378.13</v>
      </c>
      <c r="E47" s="340">
        <v>152955528.09999999</v>
      </c>
      <c r="F47" s="340">
        <v>49997850</v>
      </c>
    </row>
    <row r="48" spans="1:6" x14ac:dyDescent="0.25">
      <c r="A48" s="339">
        <v>163503001</v>
      </c>
      <c r="B48" s="334" t="s">
        <v>39</v>
      </c>
      <c r="C48" s="340">
        <v>8996999.9700000007</v>
      </c>
      <c r="D48" s="340">
        <v>0</v>
      </c>
      <c r="E48" s="340">
        <v>8996999.9700000007</v>
      </c>
      <c r="F48" s="340">
        <v>0</v>
      </c>
    </row>
    <row r="49" spans="1:6" x14ac:dyDescent="0.25">
      <c r="A49" s="339">
        <v>163503002</v>
      </c>
      <c r="B49" s="334" t="s">
        <v>40</v>
      </c>
      <c r="C49" s="340">
        <v>89991000</v>
      </c>
      <c r="D49" s="340">
        <v>103965378.13</v>
      </c>
      <c r="E49" s="340">
        <v>143958528.13</v>
      </c>
      <c r="F49" s="340">
        <v>49997850</v>
      </c>
    </row>
    <row r="50" spans="1:6" x14ac:dyDescent="0.25">
      <c r="A50" s="339">
        <v>163504</v>
      </c>
      <c r="B50" s="334" t="s">
        <v>41</v>
      </c>
      <c r="C50" s="340">
        <v>3429547111</v>
      </c>
      <c r="D50" s="340">
        <v>4660843002.4700003</v>
      </c>
      <c r="E50" s="340">
        <v>8090390113.4700003</v>
      </c>
      <c r="F50" s="340">
        <v>0</v>
      </c>
    </row>
    <row r="51" spans="1:6" x14ac:dyDescent="0.25">
      <c r="A51" s="339">
        <v>163504001</v>
      </c>
      <c r="B51" s="334" t="s">
        <v>42</v>
      </c>
      <c r="C51" s="340">
        <v>0</v>
      </c>
      <c r="D51" s="340">
        <v>4188665044.0799999</v>
      </c>
      <c r="E51" s="340">
        <v>4188665044.0799999</v>
      </c>
      <c r="F51" s="340">
        <v>0</v>
      </c>
    </row>
    <row r="52" spans="1:6" x14ac:dyDescent="0.25">
      <c r="A52" s="339">
        <v>163504002</v>
      </c>
      <c r="B52" s="334" t="s">
        <v>43</v>
      </c>
      <c r="C52" s="340">
        <v>8377600</v>
      </c>
      <c r="D52" s="340">
        <v>221892062.63</v>
      </c>
      <c r="E52" s="340">
        <v>230269662.63</v>
      </c>
      <c r="F52" s="340">
        <v>0</v>
      </c>
    </row>
    <row r="53" spans="1:6" x14ac:dyDescent="0.25">
      <c r="A53" s="339">
        <v>163504007</v>
      </c>
      <c r="B53" s="334" t="s">
        <v>45</v>
      </c>
      <c r="C53" s="340">
        <v>3421169511</v>
      </c>
      <c r="D53" s="340">
        <v>250285895.75999999</v>
      </c>
      <c r="E53" s="340">
        <v>3671455406.7600002</v>
      </c>
      <c r="F53" s="340">
        <v>0</v>
      </c>
    </row>
    <row r="54" spans="1:6" ht="30" x14ac:dyDescent="0.25">
      <c r="A54" s="339">
        <v>1637</v>
      </c>
      <c r="B54" s="334" t="s">
        <v>48</v>
      </c>
      <c r="C54" s="340">
        <v>4762987515.25</v>
      </c>
      <c r="D54" s="340">
        <v>408987852.70999998</v>
      </c>
      <c r="E54" s="340">
        <v>51228800.93</v>
      </c>
      <c r="F54" s="340">
        <v>5120746567.0299997</v>
      </c>
    </row>
    <row r="55" spans="1:6" x14ac:dyDescent="0.25">
      <c r="A55" s="339">
        <v>163705</v>
      </c>
      <c r="B55" s="334" t="s">
        <v>49</v>
      </c>
      <c r="C55" s="340">
        <v>0</v>
      </c>
      <c r="D55" s="340">
        <v>263798736.30000001</v>
      </c>
      <c r="E55" s="340">
        <v>0</v>
      </c>
      <c r="F55" s="340">
        <v>263798736.30000001</v>
      </c>
    </row>
    <row r="56" spans="1:6" x14ac:dyDescent="0.25">
      <c r="A56" s="339">
        <v>163705001</v>
      </c>
      <c r="B56" s="334" t="s">
        <v>50</v>
      </c>
      <c r="C56" s="340">
        <v>0</v>
      </c>
      <c r="D56" s="340">
        <v>263798736.30000001</v>
      </c>
      <c r="E56" s="340">
        <v>0</v>
      </c>
      <c r="F56" s="340">
        <v>263798736.30000001</v>
      </c>
    </row>
    <row r="57" spans="1:6" x14ac:dyDescent="0.25">
      <c r="A57" s="339">
        <v>163706</v>
      </c>
      <c r="B57" s="334" t="s">
        <v>71</v>
      </c>
      <c r="C57" s="340">
        <v>14916744.17</v>
      </c>
      <c r="D57" s="340">
        <v>0</v>
      </c>
      <c r="E57" s="340">
        <v>0</v>
      </c>
      <c r="F57" s="340">
        <v>14916744.17</v>
      </c>
    </row>
    <row r="58" spans="1:6" x14ac:dyDescent="0.25">
      <c r="A58" s="339">
        <v>163706010</v>
      </c>
      <c r="B58" s="334" t="s">
        <v>58</v>
      </c>
      <c r="C58" s="340">
        <v>14916744.17</v>
      </c>
      <c r="D58" s="340">
        <v>0</v>
      </c>
      <c r="E58" s="340">
        <v>0</v>
      </c>
      <c r="F58" s="340">
        <v>14916744.17</v>
      </c>
    </row>
    <row r="59" spans="1:6" x14ac:dyDescent="0.25">
      <c r="A59" s="339">
        <v>163707</v>
      </c>
      <c r="B59" s="334" t="s">
        <v>33</v>
      </c>
      <c r="C59" s="340">
        <v>1088590574.22</v>
      </c>
      <c r="D59" s="340">
        <v>70031557.430000007</v>
      </c>
      <c r="E59" s="340">
        <v>0</v>
      </c>
      <c r="F59" s="340">
        <v>1158622131.6500001</v>
      </c>
    </row>
    <row r="60" spans="1:6" x14ac:dyDescent="0.25">
      <c r="A60" s="339">
        <v>163707009</v>
      </c>
      <c r="B60" s="334" t="s">
        <v>34</v>
      </c>
      <c r="C60" s="340">
        <v>27508281.530000001</v>
      </c>
      <c r="D60" s="340">
        <v>0</v>
      </c>
      <c r="E60" s="340">
        <v>0</v>
      </c>
      <c r="F60" s="340">
        <v>27508281.530000001</v>
      </c>
    </row>
    <row r="61" spans="1:6" x14ac:dyDescent="0.25">
      <c r="A61" s="339">
        <v>163707011</v>
      </c>
      <c r="B61" s="334" t="s">
        <v>35</v>
      </c>
      <c r="C61" s="340">
        <v>1061082292.6900001</v>
      </c>
      <c r="D61" s="340">
        <v>70031557.430000007</v>
      </c>
      <c r="E61" s="340">
        <v>0</v>
      </c>
      <c r="F61" s="340">
        <v>1131113850.1199999</v>
      </c>
    </row>
    <row r="62" spans="1:6" x14ac:dyDescent="0.25">
      <c r="A62" s="339">
        <v>163708</v>
      </c>
      <c r="B62" s="334" t="s">
        <v>36</v>
      </c>
      <c r="C62" s="340">
        <v>5025210</v>
      </c>
      <c r="D62" s="340">
        <v>0</v>
      </c>
      <c r="E62" s="340">
        <v>0</v>
      </c>
      <c r="F62" s="340">
        <v>5025210</v>
      </c>
    </row>
    <row r="63" spans="1:6" x14ac:dyDescent="0.25">
      <c r="A63" s="339">
        <v>163708008</v>
      </c>
      <c r="B63" s="334" t="s">
        <v>37</v>
      </c>
      <c r="C63" s="340">
        <v>5025210</v>
      </c>
      <c r="D63" s="340">
        <v>0</v>
      </c>
      <c r="E63" s="340">
        <v>0</v>
      </c>
      <c r="F63" s="340">
        <v>5025210</v>
      </c>
    </row>
    <row r="64" spans="1:6" x14ac:dyDescent="0.25">
      <c r="A64" s="339">
        <v>163709</v>
      </c>
      <c r="B64" s="334" t="s">
        <v>38</v>
      </c>
      <c r="C64" s="340">
        <v>401037287.04000002</v>
      </c>
      <c r="D64" s="340">
        <v>14211431.84</v>
      </c>
      <c r="E64" s="340">
        <v>10441052.52</v>
      </c>
      <c r="F64" s="340">
        <v>404807666.36000001</v>
      </c>
    </row>
    <row r="65" spans="1:6" x14ac:dyDescent="0.25">
      <c r="A65" s="339">
        <v>163709001</v>
      </c>
      <c r="B65" s="334" t="s">
        <v>39</v>
      </c>
      <c r="C65" s="340">
        <v>159682860.91</v>
      </c>
      <c r="D65" s="340">
        <v>1955983.59</v>
      </c>
      <c r="E65" s="340">
        <v>0</v>
      </c>
      <c r="F65" s="340">
        <v>161638844.5</v>
      </c>
    </row>
    <row r="66" spans="1:6" x14ac:dyDescent="0.25">
      <c r="A66" s="339">
        <v>163709002</v>
      </c>
      <c r="B66" s="334" t="s">
        <v>40</v>
      </c>
      <c r="C66" s="340">
        <v>241354426.13</v>
      </c>
      <c r="D66" s="340">
        <v>12255448.25</v>
      </c>
      <c r="E66" s="340">
        <v>10441052.52</v>
      </c>
      <c r="F66" s="340">
        <v>243168821.86000001</v>
      </c>
    </row>
    <row r="67" spans="1:6" x14ac:dyDescent="0.25">
      <c r="A67" s="339">
        <v>163710</v>
      </c>
      <c r="B67" s="334" t="s">
        <v>41</v>
      </c>
      <c r="C67" s="340">
        <v>1722607499.53</v>
      </c>
      <c r="D67" s="340">
        <v>60946127.140000001</v>
      </c>
      <c r="E67" s="340">
        <v>40787748.409999996</v>
      </c>
      <c r="F67" s="340">
        <v>1742765878.26</v>
      </c>
    </row>
    <row r="68" spans="1:6" x14ac:dyDescent="0.25">
      <c r="A68" s="339">
        <v>163710001</v>
      </c>
      <c r="B68" s="334" t="s">
        <v>42</v>
      </c>
      <c r="C68" s="340">
        <v>1334746521.48</v>
      </c>
      <c r="D68" s="340">
        <v>39610595.289999999</v>
      </c>
      <c r="E68" s="340">
        <v>32776421.940000001</v>
      </c>
      <c r="F68" s="340">
        <v>1341580694.8299999</v>
      </c>
    </row>
    <row r="69" spans="1:6" x14ac:dyDescent="0.25">
      <c r="A69" s="339">
        <v>163710002</v>
      </c>
      <c r="B69" s="334" t="s">
        <v>43</v>
      </c>
      <c r="C69" s="340">
        <v>379644616.83999997</v>
      </c>
      <c r="D69" s="340">
        <v>21335531.850000001</v>
      </c>
      <c r="E69" s="340">
        <v>8011326.4699999997</v>
      </c>
      <c r="F69" s="340">
        <v>392968822.22000003</v>
      </c>
    </row>
    <row r="70" spans="1:6" x14ac:dyDescent="0.25">
      <c r="A70" s="339">
        <v>163710003</v>
      </c>
      <c r="B70" s="334" t="s">
        <v>44</v>
      </c>
      <c r="C70" s="340">
        <v>8216361.21</v>
      </c>
      <c r="D70" s="340">
        <v>0</v>
      </c>
      <c r="E70" s="340">
        <v>0</v>
      </c>
      <c r="F70" s="340">
        <v>8216361.21</v>
      </c>
    </row>
    <row r="71" spans="1:6" x14ac:dyDescent="0.25">
      <c r="A71" s="339">
        <v>163711</v>
      </c>
      <c r="B71" s="334" t="s">
        <v>46</v>
      </c>
      <c r="C71" s="340">
        <v>1530810200.29</v>
      </c>
      <c r="D71" s="340">
        <v>0</v>
      </c>
      <c r="E71" s="340">
        <v>0</v>
      </c>
      <c r="F71" s="340">
        <v>1530810200.29</v>
      </c>
    </row>
    <row r="72" spans="1:6" x14ac:dyDescent="0.25">
      <c r="A72" s="339">
        <v>163711002</v>
      </c>
      <c r="B72" s="334" t="s">
        <v>47</v>
      </c>
      <c r="C72" s="340">
        <v>1530810200.29</v>
      </c>
      <c r="D72" s="340">
        <v>0</v>
      </c>
      <c r="E72" s="340">
        <v>0</v>
      </c>
      <c r="F72" s="340">
        <v>1530810200.29</v>
      </c>
    </row>
    <row r="73" spans="1:6" x14ac:dyDescent="0.25">
      <c r="A73" s="339">
        <v>1640</v>
      </c>
      <c r="B73" s="334" t="s">
        <v>54</v>
      </c>
      <c r="C73" s="340">
        <v>131931229691</v>
      </c>
      <c r="D73" s="340">
        <v>0</v>
      </c>
      <c r="E73" s="340">
        <v>0</v>
      </c>
      <c r="F73" s="340">
        <v>131931229691</v>
      </c>
    </row>
    <row r="74" spans="1:6" x14ac:dyDescent="0.25">
      <c r="A74" s="339">
        <v>164001</v>
      </c>
      <c r="B74" s="334" t="s">
        <v>55</v>
      </c>
      <c r="C74" s="340">
        <v>131931229691</v>
      </c>
      <c r="D74" s="340">
        <v>0</v>
      </c>
      <c r="E74" s="340">
        <v>0</v>
      </c>
      <c r="F74" s="340">
        <v>131931229691</v>
      </c>
    </row>
    <row r="75" spans="1:6" x14ac:dyDescent="0.25">
      <c r="A75" s="339">
        <v>164001001</v>
      </c>
      <c r="B75" s="334" t="s">
        <v>55</v>
      </c>
      <c r="C75" s="340">
        <v>131931229691</v>
      </c>
      <c r="D75" s="340">
        <v>0</v>
      </c>
      <c r="E75" s="340">
        <v>0</v>
      </c>
      <c r="F75" s="340">
        <v>131931229691</v>
      </c>
    </row>
    <row r="76" spans="1:6" x14ac:dyDescent="0.25">
      <c r="A76" s="339">
        <v>1645</v>
      </c>
      <c r="B76" s="334" t="s">
        <v>56</v>
      </c>
      <c r="C76" s="340">
        <v>1871948202.48</v>
      </c>
      <c r="D76" s="340">
        <v>0</v>
      </c>
      <c r="E76" s="340">
        <v>263798736.30000001</v>
      </c>
      <c r="F76" s="340">
        <v>1608149466.1800001</v>
      </c>
    </row>
    <row r="77" spans="1:6" x14ac:dyDescent="0.25">
      <c r="A77" s="339">
        <v>164501</v>
      </c>
      <c r="B77" s="334" t="s">
        <v>50</v>
      </c>
      <c r="C77" s="340">
        <v>1871948202.48</v>
      </c>
      <c r="D77" s="340">
        <v>0</v>
      </c>
      <c r="E77" s="340">
        <v>263798736.30000001</v>
      </c>
      <c r="F77" s="340">
        <v>1608149466.1800001</v>
      </c>
    </row>
    <row r="78" spans="1:6" x14ac:dyDescent="0.25">
      <c r="A78" s="339">
        <v>164501001</v>
      </c>
      <c r="B78" s="334" t="s">
        <v>50</v>
      </c>
      <c r="C78" s="340">
        <v>1871948202.48</v>
      </c>
      <c r="D78" s="340">
        <v>0</v>
      </c>
      <c r="E78" s="340">
        <v>263798736.30000001</v>
      </c>
      <c r="F78" s="340">
        <v>1608149466.1800001</v>
      </c>
    </row>
    <row r="79" spans="1:6" x14ac:dyDescent="0.25">
      <c r="A79" s="339">
        <v>1650</v>
      </c>
      <c r="B79" s="334" t="s">
        <v>57</v>
      </c>
      <c r="C79" s="340">
        <v>12851075.300000001</v>
      </c>
      <c r="D79" s="340">
        <v>0</v>
      </c>
      <c r="E79" s="340">
        <v>0</v>
      </c>
      <c r="F79" s="340">
        <v>12851075.300000001</v>
      </c>
    </row>
    <row r="80" spans="1:6" x14ac:dyDescent="0.25">
      <c r="A80" s="339">
        <v>165012</v>
      </c>
      <c r="B80" s="334" t="s">
        <v>58</v>
      </c>
      <c r="C80" s="340">
        <v>12851075.300000001</v>
      </c>
      <c r="D80" s="340">
        <v>0</v>
      </c>
      <c r="E80" s="340">
        <v>0</v>
      </c>
      <c r="F80" s="340">
        <v>12851075.300000001</v>
      </c>
    </row>
    <row r="81" spans="1:6" x14ac:dyDescent="0.25">
      <c r="A81" s="339">
        <v>165012001</v>
      </c>
      <c r="B81" s="334" t="s">
        <v>58</v>
      </c>
      <c r="C81" s="340">
        <v>12851075.300000001</v>
      </c>
      <c r="D81" s="340">
        <v>0</v>
      </c>
      <c r="E81" s="340">
        <v>0</v>
      </c>
      <c r="F81" s="340">
        <v>12851075.300000001</v>
      </c>
    </row>
    <row r="82" spans="1:6" x14ac:dyDescent="0.25">
      <c r="A82" s="339">
        <v>1655</v>
      </c>
      <c r="B82" s="334" t="s">
        <v>59</v>
      </c>
      <c r="C82" s="340">
        <v>38111561830.370003</v>
      </c>
      <c r="D82" s="340">
        <v>0</v>
      </c>
      <c r="E82" s="340">
        <v>70031557.430000007</v>
      </c>
      <c r="F82" s="340">
        <v>38041530272.940002</v>
      </c>
    </row>
    <row r="83" spans="1:6" x14ac:dyDescent="0.25">
      <c r="A83" s="339">
        <v>165511</v>
      </c>
      <c r="B83" s="334" t="s">
        <v>34</v>
      </c>
      <c r="C83" s="340">
        <v>618635931.78999996</v>
      </c>
      <c r="D83" s="340">
        <v>0</v>
      </c>
      <c r="E83" s="340">
        <v>0</v>
      </c>
      <c r="F83" s="340">
        <v>618635931.78999996</v>
      </c>
    </row>
    <row r="84" spans="1:6" x14ac:dyDescent="0.25">
      <c r="A84" s="339">
        <v>165511001</v>
      </c>
      <c r="B84" s="334" t="s">
        <v>34</v>
      </c>
      <c r="C84" s="340">
        <v>618635931.78999996</v>
      </c>
      <c r="D84" s="340">
        <v>0</v>
      </c>
      <c r="E84" s="340">
        <v>0</v>
      </c>
      <c r="F84" s="340">
        <v>618635931.78999996</v>
      </c>
    </row>
    <row r="85" spans="1:6" x14ac:dyDescent="0.25">
      <c r="A85" s="339">
        <v>165520</v>
      </c>
      <c r="B85" s="334" t="s">
        <v>35</v>
      </c>
      <c r="C85" s="340">
        <v>37492925898.580002</v>
      </c>
      <c r="D85" s="340">
        <v>0</v>
      </c>
      <c r="E85" s="340">
        <v>70031557.430000007</v>
      </c>
      <c r="F85" s="340">
        <v>37422894341.150002</v>
      </c>
    </row>
    <row r="86" spans="1:6" x14ac:dyDescent="0.25">
      <c r="A86" s="339">
        <v>165520001</v>
      </c>
      <c r="B86" s="334" t="s">
        <v>35</v>
      </c>
      <c r="C86" s="340">
        <v>37492925898.580002</v>
      </c>
      <c r="D86" s="340">
        <v>0</v>
      </c>
      <c r="E86" s="340">
        <v>70031557.430000007</v>
      </c>
      <c r="F86" s="340">
        <v>37422894341.150002</v>
      </c>
    </row>
    <row r="87" spans="1:6" x14ac:dyDescent="0.25">
      <c r="A87" s="339">
        <v>1660</v>
      </c>
      <c r="B87" s="334" t="s">
        <v>60</v>
      </c>
      <c r="C87" s="340">
        <v>29056158.609999999</v>
      </c>
      <c r="D87" s="340">
        <v>0</v>
      </c>
      <c r="E87" s="340">
        <v>0</v>
      </c>
      <c r="F87" s="340">
        <v>29056158.609999999</v>
      </c>
    </row>
    <row r="88" spans="1:6" x14ac:dyDescent="0.25">
      <c r="A88" s="339">
        <v>166009</v>
      </c>
      <c r="B88" s="334" t="s">
        <v>37</v>
      </c>
      <c r="C88" s="340">
        <v>29056158.609999999</v>
      </c>
      <c r="D88" s="340">
        <v>0</v>
      </c>
      <c r="E88" s="340">
        <v>0</v>
      </c>
      <c r="F88" s="340">
        <v>29056158.609999999</v>
      </c>
    </row>
    <row r="89" spans="1:6" x14ac:dyDescent="0.25">
      <c r="A89" s="339">
        <v>166009001</v>
      </c>
      <c r="B89" s="334" t="s">
        <v>37</v>
      </c>
      <c r="C89" s="340">
        <v>29056158.609999999</v>
      </c>
      <c r="D89" s="340">
        <v>0</v>
      </c>
      <c r="E89" s="340">
        <v>0</v>
      </c>
      <c r="F89" s="340">
        <v>29056158.609999999</v>
      </c>
    </row>
    <row r="90" spans="1:6" x14ac:dyDescent="0.25">
      <c r="A90" s="339">
        <v>1665</v>
      </c>
      <c r="B90" s="334" t="s">
        <v>61</v>
      </c>
      <c r="C90" s="340">
        <v>5232579056.6899996</v>
      </c>
      <c r="D90" s="340">
        <v>120872694.97</v>
      </c>
      <c r="E90" s="340">
        <v>14211431.84</v>
      </c>
      <c r="F90" s="340">
        <v>5339240319.8199997</v>
      </c>
    </row>
    <row r="91" spans="1:6" x14ac:dyDescent="0.25">
      <c r="A91" s="339">
        <v>166501</v>
      </c>
      <c r="B91" s="334" t="s">
        <v>39</v>
      </c>
      <c r="C91" s="340">
        <v>3439671324.2399998</v>
      </c>
      <c r="D91" s="340">
        <v>8996999.9700000007</v>
      </c>
      <c r="E91" s="340">
        <v>1955983.59</v>
      </c>
      <c r="F91" s="340">
        <v>3446712340.6199999</v>
      </c>
    </row>
    <row r="92" spans="1:6" x14ac:dyDescent="0.25">
      <c r="A92" s="339">
        <v>166501001</v>
      </c>
      <c r="B92" s="334" t="s">
        <v>39</v>
      </c>
      <c r="C92" s="340">
        <v>3439671324.2399998</v>
      </c>
      <c r="D92" s="340">
        <v>8996999.9700000007</v>
      </c>
      <c r="E92" s="340">
        <v>1955983.59</v>
      </c>
      <c r="F92" s="340">
        <v>3446712340.6199999</v>
      </c>
    </row>
    <row r="93" spans="1:6" x14ac:dyDescent="0.25">
      <c r="A93" s="339">
        <v>166502</v>
      </c>
      <c r="B93" s="334" t="s">
        <v>40</v>
      </c>
      <c r="C93" s="340">
        <v>1779130453.48</v>
      </c>
      <c r="D93" s="340">
        <v>111875695</v>
      </c>
      <c r="E93" s="340">
        <v>12255448.25</v>
      </c>
      <c r="F93" s="340">
        <v>1878750700.23</v>
      </c>
    </row>
    <row r="94" spans="1:6" x14ac:dyDescent="0.25">
      <c r="A94" s="339">
        <v>166502001</v>
      </c>
      <c r="B94" s="334" t="s">
        <v>40</v>
      </c>
      <c r="C94" s="340">
        <v>1779130453.48</v>
      </c>
      <c r="D94" s="340">
        <v>111875695</v>
      </c>
      <c r="E94" s="340">
        <v>12255448.25</v>
      </c>
      <c r="F94" s="340">
        <v>1878750700.23</v>
      </c>
    </row>
    <row r="95" spans="1:6" ht="30" x14ac:dyDescent="0.25">
      <c r="A95" s="339">
        <v>166505</v>
      </c>
      <c r="B95" s="334" t="s">
        <v>51</v>
      </c>
      <c r="C95" s="340">
        <v>13777278.970000001</v>
      </c>
      <c r="D95" s="340">
        <v>0</v>
      </c>
      <c r="E95" s="340">
        <v>0</v>
      </c>
      <c r="F95" s="340">
        <v>13777278.970000001</v>
      </c>
    </row>
    <row r="96" spans="1:6" ht="30" x14ac:dyDescent="0.25">
      <c r="A96" s="339">
        <v>166505001</v>
      </c>
      <c r="B96" s="334" t="s">
        <v>51</v>
      </c>
      <c r="C96" s="340">
        <v>13777278.970000001</v>
      </c>
      <c r="D96" s="340">
        <v>0</v>
      </c>
      <c r="E96" s="340">
        <v>0</v>
      </c>
      <c r="F96" s="340">
        <v>13777278.970000001</v>
      </c>
    </row>
    <row r="97" spans="1:6" x14ac:dyDescent="0.25">
      <c r="A97" s="339">
        <v>1670</v>
      </c>
      <c r="B97" s="334" t="s">
        <v>62</v>
      </c>
      <c r="C97" s="340">
        <v>22305180647.970001</v>
      </c>
      <c r="D97" s="340">
        <v>7880198377.3100004</v>
      </c>
      <c r="E97" s="340">
        <v>58275021.439999998</v>
      </c>
      <c r="F97" s="340">
        <v>30127104003.84</v>
      </c>
    </row>
    <row r="98" spans="1:6" x14ac:dyDescent="0.25">
      <c r="A98" s="339">
        <v>167001</v>
      </c>
      <c r="B98" s="334" t="s">
        <v>42</v>
      </c>
      <c r="C98" s="340">
        <v>9437133518.3500004</v>
      </c>
      <c r="D98" s="340">
        <v>4188665044.0799999</v>
      </c>
      <c r="E98" s="340">
        <v>32477666.699999999</v>
      </c>
      <c r="F98" s="340">
        <v>13593320895.73</v>
      </c>
    </row>
    <row r="99" spans="1:6" x14ac:dyDescent="0.25">
      <c r="A99" s="339">
        <v>167001001</v>
      </c>
      <c r="B99" s="334" t="s">
        <v>42</v>
      </c>
      <c r="C99" s="340">
        <v>9437133518.3500004</v>
      </c>
      <c r="D99" s="340">
        <v>4188665044.0799999</v>
      </c>
      <c r="E99" s="340">
        <v>32477666.699999999</v>
      </c>
      <c r="F99" s="340">
        <v>13593320895.73</v>
      </c>
    </row>
    <row r="100" spans="1:6" x14ac:dyDescent="0.25">
      <c r="A100" s="339">
        <v>167002</v>
      </c>
      <c r="B100" s="334" t="s">
        <v>43</v>
      </c>
      <c r="C100" s="340">
        <v>12631499135.23</v>
      </c>
      <c r="D100" s="340">
        <v>20077926.469999999</v>
      </c>
      <c r="E100" s="340">
        <v>25797354.739999998</v>
      </c>
      <c r="F100" s="340">
        <v>12625779706.959999</v>
      </c>
    </row>
    <row r="101" spans="1:6" x14ac:dyDescent="0.25">
      <c r="A101" s="339">
        <v>167002001</v>
      </c>
      <c r="B101" s="334" t="s">
        <v>43</v>
      </c>
      <c r="C101" s="340">
        <v>12631499135.23</v>
      </c>
      <c r="D101" s="340">
        <v>20077926.469999999</v>
      </c>
      <c r="E101" s="340">
        <v>25797354.739999998</v>
      </c>
      <c r="F101" s="340">
        <v>12625779706.959999</v>
      </c>
    </row>
    <row r="102" spans="1:6" x14ac:dyDescent="0.25">
      <c r="A102" s="339">
        <v>167004</v>
      </c>
      <c r="B102" s="334" t="s">
        <v>44</v>
      </c>
      <c r="C102" s="340">
        <v>149951694.38999999</v>
      </c>
      <c r="D102" s="340">
        <v>0</v>
      </c>
      <c r="E102" s="340">
        <v>0</v>
      </c>
      <c r="F102" s="340">
        <v>149951694.38999999</v>
      </c>
    </row>
    <row r="103" spans="1:6" x14ac:dyDescent="0.25">
      <c r="A103" s="339">
        <v>167004001</v>
      </c>
      <c r="B103" s="334" t="s">
        <v>44</v>
      </c>
      <c r="C103" s="340">
        <v>149951694.38999999</v>
      </c>
      <c r="D103" s="340">
        <v>0</v>
      </c>
      <c r="E103" s="340">
        <v>0</v>
      </c>
      <c r="F103" s="340">
        <v>149951694.38999999</v>
      </c>
    </row>
    <row r="104" spans="1:6" x14ac:dyDescent="0.25">
      <c r="A104" s="339">
        <v>167090</v>
      </c>
      <c r="B104" s="334" t="s">
        <v>45</v>
      </c>
      <c r="C104" s="340">
        <v>86596300</v>
      </c>
      <c r="D104" s="340">
        <v>3671455406.7600002</v>
      </c>
      <c r="E104" s="340">
        <v>0</v>
      </c>
      <c r="F104" s="340">
        <v>3758051706.7600002</v>
      </c>
    </row>
    <row r="105" spans="1:6" x14ac:dyDescent="0.25">
      <c r="A105" s="339">
        <v>167090001</v>
      </c>
      <c r="B105" s="334" t="s">
        <v>45</v>
      </c>
      <c r="C105" s="340">
        <v>86596300</v>
      </c>
      <c r="D105" s="340">
        <v>3671455406.7600002</v>
      </c>
      <c r="E105" s="340">
        <v>0</v>
      </c>
      <c r="F105" s="340">
        <v>3758051706.7600002</v>
      </c>
    </row>
    <row r="106" spans="1:6" ht="30" x14ac:dyDescent="0.25">
      <c r="A106" s="339">
        <v>1675</v>
      </c>
      <c r="B106" s="334" t="s">
        <v>63</v>
      </c>
      <c r="C106" s="340">
        <v>1409812621.5</v>
      </c>
      <c r="D106" s="340">
        <v>0</v>
      </c>
      <c r="E106" s="340">
        <v>0</v>
      </c>
      <c r="F106" s="340">
        <v>1409812621.5</v>
      </c>
    </row>
    <row r="107" spans="1:6" x14ac:dyDescent="0.25">
      <c r="A107" s="339">
        <v>167502</v>
      </c>
      <c r="B107" s="334" t="s">
        <v>47</v>
      </c>
      <c r="C107" s="340">
        <v>1230981762.0999999</v>
      </c>
      <c r="D107" s="340">
        <v>0</v>
      </c>
      <c r="E107" s="340">
        <v>0</v>
      </c>
      <c r="F107" s="340">
        <v>1230981762.0999999</v>
      </c>
    </row>
    <row r="108" spans="1:6" x14ac:dyDescent="0.25">
      <c r="A108" s="339">
        <v>167502001</v>
      </c>
      <c r="B108" s="334" t="s">
        <v>47</v>
      </c>
      <c r="C108" s="340">
        <v>1230981762.0999999</v>
      </c>
      <c r="D108" s="340">
        <v>0</v>
      </c>
      <c r="E108" s="340">
        <v>0</v>
      </c>
      <c r="F108" s="340">
        <v>1230981762.0999999</v>
      </c>
    </row>
    <row r="109" spans="1:6" x14ac:dyDescent="0.25">
      <c r="A109" s="339">
        <v>167506</v>
      </c>
      <c r="B109" s="334" t="s">
        <v>64</v>
      </c>
      <c r="C109" s="340">
        <v>178830859.40000001</v>
      </c>
      <c r="D109" s="340">
        <v>0</v>
      </c>
      <c r="E109" s="340">
        <v>0</v>
      </c>
      <c r="F109" s="340">
        <v>178830859.40000001</v>
      </c>
    </row>
    <row r="110" spans="1:6" x14ac:dyDescent="0.25">
      <c r="A110" s="339">
        <v>167506001</v>
      </c>
      <c r="B110" s="334" t="s">
        <v>64</v>
      </c>
      <c r="C110" s="340">
        <v>178830859.40000001</v>
      </c>
      <c r="D110" s="340">
        <v>0</v>
      </c>
      <c r="E110" s="340">
        <v>0</v>
      </c>
      <c r="F110" s="340">
        <v>178830859.40000001</v>
      </c>
    </row>
    <row r="111" spans="1:6" ht="30" x14ac:dyDescent="0.25">
      <c r="A111" s="339">
        <v>1680</v>
      </c>
      <c r="B111" s="334" t="s">
        <v>65</v>
      </c>
      <c r="C111" s="340">
        <v>15535583.35</v>
      </c>
      <c r="D111" s="340">
        <v>0</v>
      </c>
      <c r="E111" s="340">
        <v>0</v>
      </c>
      <c r="F111" s="340">
        <v>15535583.35</v>
      </c>
    </row>
    <row r="112" spans="1:6" x14ac:dyDescent="0.25">
      <c r="A112" s="339">
        <v>168002</v>
      </c>
      <c r="B112" s="334" t="s">
        <v>53</v>
      </c>
      <c r="C112" s="340">
        <v>9261958.1199999992</v>
      </c>
      <c r="D112" s="340">
        <v>0</v>
      </c>
      <c r="E112" s="340">
        <v>0</v>
      </c>
      <c r="F112" s="340">
        <v>9261958.1199999992</v>
      </c>
    </row>
    <row r="113" spans="1:6" x14ac:dyDescent="0.25">
      <c r="A113" s="339">
        <v>168002001</v>
      </c>
      <c r="B113" s="334" t="s">
        <v>53</v>
      </c>
      <c r="C113" s="340">
        <v>9261958.1199999992</v>
      </c>
      <c r="D113" s="340">
        <v>0</v>
      </c>
      <c r="E113" s="340">
        <v>0</v>
      </c>
      <c r="F113" s="340">
        <v>9261958.1199999992</v>
      </c>
    </row>
    <row r="114" spans="1:6" ht="30" x14ac:dyDescent="0.25">
      <c r="A114" s="339">
        <v>168006</v>
      </c>
      <c r="B114" s="334" t="s">
        <v>66</v>
      </c>
      <c r="C114" s="340">
        <v>6273625.2300000004</v>
      </c>
      <c r="D114" s="340">
        <v>0</v>
      </c>
      <c r="E114" s="340">
        <v>0</v>
      </c>
      <c r="F114" s="340">
        <v>6273625.2300000004</v>
      </c>
    </row>
    <row r="115" spans="1:6" ht="30" x14ac:dyDescent="0.25">
      <c r="A115" s="339">
        <v>168006001</v>
      </c>
      <c r="B115" s="334" t="s">
        <v>66</v>
      </c>
      <c r="C115" s="340">
        <v>6273625.2300000004</v>
      </c>
      <c r="D115" s="340">
        <v>0</v>
      </c>
      <c r="E115" s="340">
        <v>0</v>
      </c>
      <c r="F115" s="340">
        <v>6273625.2300000004</v>
      </c>
    </row>
    <row r="116" spans="1:6" x14ac:dyDescent="0.25">
      <c r="A116" s="339">
        <v>1681</v>
      </c>
      <c r="B116" s="334" t="s">
        <v>67</v>
      </c>
      <c r="C116" s="340">
        <v>76981559.640000001</v>
      </c>
      <c r="D116" s="340">
        <v>0</v>
      </c>
      <c r="E116" s="340">
        <v>0</v>
      </c>
      <c r="F116" s="340">
        <v>76981559.640000001</v>
      </c>
    </row>
    <row r="117" spans="1:6" x14ac:dyDescent="0.25">
      <c r="A117" s="339">
        <v>168101</v>
      </c>
      <c r="B117" s="334" t="s">
        <v>68</v>
      </c>
      <c r="C117" s="340">
        <v>76981559.640000001</v>
      </c>
      <c r="D117" s="340">
        <v>0</v>
      </c>
      <c r="E117" s="340">
        <v>0</v>
      </c>
      <c r="F117" s="340">
        <v>76981559.640000001</v>
      </c>
    </row>
    <row r="118" spans="1:6" x14ac:dyDescent="0.25">
      <c r="A118" s="339">
        <v>168101001</v>
      </c>
      <c r="B118" s="334" t="s">
        <v>68</v>
      </c>
      <c r="C118" s="340">
        <v>76981559.640000001</v>
      </c>
      <c r="D118" s="340">
        <v>0</v>
      </c>
      <c r="E118" s="340">
        <v>0</v>
      </c>
      <c r="F118" s="340">
        <v>76981559.640000001</v>
      </c>
    </row>
    <row r="119" spans="1:6" ht="30" x14ac:dyDescent="0.25">
      <c r="A119" s="339">
        <v>1685</v>
      </c>
      <c r="B119" s="334" t="s">
        <v>69</v>
      </c>
      <c r="C119" s="340">
        <v>-24175698536.080002</v>
      </c>
      <c r="D119" s="340">
        <v>142435322.56999999</v>
      </c>
      <c r="E119" s="340">
        <v>1435963814.1600001</v>
      </c>
      <c r="F119" s="340">
        <v>-25469227027.669998</v>
      </c>
    </row>
    <row r="120" spans="1:6" x14ac:dyDescent="0.25">
      <c r="A120" s="339">
        <v>168501</v>
      </c>
      <c r="B120" s="334" t="s">
        <v>70</v>
      </c>
      <c r="C120" s="340">
        <v>-10554498375.540001</v>
      </c>
      <c r="D120" s="340">
        <v>0</v>
      </c>
      <c r="E120" s="340">
        <v>329828074.25999999</v>
      </c>
      <c r="F120" s="340">
        <v>-10884326449.799999</v>
      </c>
    </row>
    <row r="121" spans="1:6" x14ac:dyDescent="0.25">
      <c r="A121" s="339">
        <v>168501001</v>
      </c>
      <c r="B121" s="334" t="s">
        <v>55</v>
      </c>
      <c r="C121" s="340">
        <v>-10554498375.540001</v>
      </c>
      <c r="D121" s="340">
        <v>0</v>
      </c>
      <c r="E121" s="340">
        <v>329828074.25999999</v>
      </c>
      <c r="F121" s="340">
        <v>-10884326449.799999</v>
      </c>
    </row>
    <row r="122" spans="1:6" x14ac:dyDescent="0.25">
      <c r="A122" s="339">
        <v>168502</v>
      </c>
      <c r="B122" s="334" t="s">
        <v>49</v>
      </c>
      <c r="C122" s="340">
        <v>-495802669.93000001</v>
      </c>
      <c r="D122" s="340">
        <v>71079104.040000007</v>
      </c>
      <c r="E122" s="340">
        <v>14134019.880000001</v>
      </c>
      <c r="F122" s="340">
        <v>-438857585.76999998</v>
      </c>
    </row>
    <row r="123" spans="1:6" x14ac:dyDescent="0.25">
      <c r="A123" s="339">
        <v>168502001</v>
      </c>
      <c r="B123" s="334" t="s">
        <v>50</v>
      </c>
      <c r="C123" s="340">
        <v>-495802669.93000001</v>
      </c>
      <c r="D123" s="340">
        <v>71079104.040000007</v>
      </c>
      <c r="E123" s="340">
        <v>14134019.880000001</v>
      </c>
      <c r="F123" s="340">
        <v>-438857585.76999998</v>
      </c>
    </row>
    <row r="124" spans="1:6" x14ac:dyDescent="0.25">
      <c r="A124" s="339">
        <v>168503</v>
      </c>
      <c r="B124" s="334" t="s">
        <v>71</v>
      </c>
      <c r="C124" s="340">
        <v>-5140430.25</v>
      </c>
      <c r="D124" s="340">
        <v>0</v>
      </c>
      <c r="E124" s="340">
        <v>160638.45000000001</v>
      </c>
      <c r="F124" s="340">
        <v>-5301068.7</v>
      </c>
    </row>
    <row r="125" spans="1:6" x14ac:dyDescent="0.25">
      <c r="A125" s="339">
        <v>168503010</v>
      </c>
      <c r="B125" s="334" t="s">
        <v>58</v>
      </c>
      <c r="C125" s="340">
        <v>-5140430.25</v>
      </c>
      <c r="D125" s="340">
        <v>0</v>
      </c>
      <c r="E125" s="340">
        <v>160638.45000000001</v>
      </c>
      <c r="F125" s="340">
        <v>-5301068.7</v>
      </c>
    </row>
    <row r="126" spans="1:6" x14ac:dyDescent="0.25">
      <c r="A126" s="339">
        <v>168504</v>
      </c>
      <c r="B126" s="334" t="s">
        <v>33</v>
      </c>
      <c r="C126" s="340">
        <v>-5629928567.7700005</v>
      </c>
      <c r="D126" s="340">
        <v>22637102.850000001</v>
      </c>
      <c r="E126" s="340">
        <v>476581904.35000002</v>
      </c>
      <c r="F126" s="340">
        <v>-6083873369.2700005</v>
      </c>
    </row>
    <row r="127" spans="1:6" x14ac:dyDescent="0.25">
      <c r="A127" s="339">
        <v>168504009</v>
      </c>
      <c r="B127" s="334" t="s">
        <v>34</v>
      </c>
      <c r="C127" s="340">
        <v>-194842267.81</v>
      </c>
      <c r="D127" s="340">
        <v>0</v>
      </c>
      <c r="E127" s="340">
        <v>7785514.9500000002</v>
      </c>
      <c r="F127" s="340">
        <v>-202627782.75999999</v>
      </c>
    </row>
    <row r="128" spans="1:6" x14ac:dyDescent="0.25">
      <c r="A128" s="339">
        <v>168504011</v>
      </c>
      <c r="B128" s="334" t="s">
        <v>35</v>
      </c>
      <c r="C128" s="340">
        <v>-5435086299.96</v>
      </c>
      <c r="D128" s="340">
        <v>22637102.850000001</v>
      </c>
      <c r="E128" s="340">
        <v>468796389.39999998</v>
      </c>
      <c r="F128" s="340">
        <v>-5881245586.5100002</v>
      </c>
    </row>
    <row r="129" spans="1:6" x14ac:dyDescent="0.25">
      <c r="A129" s="339">
        <v>168505</v>
      </c>
      <c r="B129" s="334" t="s">
        <v>36</v>
      </c>
      <c r="C129" s="340">
        <v>-8177615.5800000001</v>
      </c>
      <c r="D129" s="340">
        <v>0</v>
      </c>
      <c r="E129" s="340">
        <v>365467.98</v>
      </c>
      <c r="F129" s="340">
        <v>-8543083.5600000005</v>
      </c>
    </row>
    <row r="130" spans="1:6" x14ac:dyDescent="0.25">
      <c r="A130" s="339">
        <v>168505008</v>
      </c>
      <c r="B130" s="334" t="s">
        <v>37</v>
      </c>
      <c r="C130" s="340">
        <v>-8177615.5800000001</v>
      </c>
      <c r="D130" s="340">
        <v>0</v>
      </c>
      <c r="E130" s="340">
        <v>365467.98</v>
      </c>
      <c r="F130" s="340">
        <v>-8543083.5600000005</v>
      </c>
    </row>
    <row r="131" spans="1:6" x14ac:dyDescent="0.25">
      <c r="A131" s="339">
        <v>168506</v>
      </c>
      <c r="B131" s="334" t="s">
        <v>38</v>
      </c>
      <c r="C131" s="340">
        <v>-1185710466.02</v>
      </c>
      <c r="D131" s="340">
        <v>3143250.31</v>
      </c>
      <c r="E131" s="340">
        <v>45182508.740000002</v>
      </c>
      <c r="F131" s="340">
        <v>-1227749724.45</v>
      </c>
    </row>
    <row r="132" spans="1:6" x14ac:dyDescent="0.25">
      <c r="A132" s="339">
        <v>168506001</v>
      </c>
      <c r="B132" s="334" t="s">
        <v>39</v>
      </c>
      <c r="C132" s="340">
        <v>-893923826.47000003</v>
      </c>
      <c r="D132" s="340">
        <v>532462.29</v>
      </c>
      <c r="E132" s="340">
        <v>29363259.879999999</v>
      </c>
      <c r="F132" s="340">
        <v>-922754624.05999994</v>
      </c>
    </row>
    <row r="133" spans="1:6" x14ac:dyDescent="0.25">
      <c r="A133" s="339">
        <v>168506002</v>
      </c>
      <c r="B133" s="334" t="s">
        <v>40</v>
      </c>
      <c r="C133" s="340">
        <v>-288112699.56</v>
      </c>
      <c r="D133" s="340">
        <v>2610788.02</v>
      </c>
      <c r="E133" s="340">
        <v>15704438.289999999</v>
      </c>
      <c r="F133" s="340">
        <v>-301206349.82999998</v>
      </c>
    </row>
    <row r="134" spans="1:6" ht="30" x14ac:dyDescent="0.25">
      <c r="A134" s="339">
        <v>168506004</v>
      </c>
      <c r="B134" s="334" t="s">
        <v>51</v>
      </c>
      <c r="C134" s="340">
        <v>-3673939.99</v>
      </c>
      <c r="D134" s="340">
        <v>0</v>
      </c>
      <c r="E134" s="340">
        <v>114810.57</v>
      </c>
      <c r="F134" s="340">
        <v>-3788750.56</v>
      </c>
    </row>
    <row r="135" spans="1:6" x14ac:dyDescent="0.25">
      <c r="A135" s="339">
        <v>168507</v>
      </c>
      <c r="B135" s="334" t="s">
        <v>41</v>
      </c>
      <c r="C135" s="340">
        <v>-4054808245.0999999</v>
      </c>
      <c r="D135" s="340">
        <v>22107490.16</v>
      </c>
      <c r="E135" s="340">
        <v>372477649.02999997</v>
      </c>
      <c r="F135" s="340">
        <v>-4405178403.9700003</v>
      </c>
    </row>
    <row r="136" spans="1:6" x14ac:dyDescent="0.25">
      <c r="A136" s="339">
        <v>168507001</v>
      </c>
      <c r="B136" s="334" t="s">
        <v>42</v>
      </c>
      <c r="C136" s="340">
        <v>-1820974299.9300001</v>
      </c>
      <c r="D136" s="340">
        <v>14380892.73</v>
      </c>
      <c r="E136" s="340">
        <v>162373681.63999999</v>
      </c>
      <c r="F136" s="340">
        <v>-1968967088.8399999</v>
      </c>
    </row>
    <row r="137" spans="1:6" x14ac:dyDescent="0.25">
      <c r="A137" s="339">
        <v>168507002</v>
      </c>
      <c r="B137" s="334" t="s">
        <v>43</v>
      </c>
      <c r="C137" s="340">
        <v>-2168447150.0599999</v>
      </c>
      <c r="D137" s="340">
        <v>7726597.4299999997</v>
      </c>
      <c r="E137" s="340">
        <v>159925017.99000001</v>
      </c>
      <c r="F137" s="340">
        <v>-2320645570.6199999</v>
      </c>
    </row>
    <row r="138" spans="1:6" x14ac:dyDescent="0.25">
      <c r="A138" s="339">
        <v>168507003</v>
      </c>
      <c r="B138" s="334" t="s">
        <v>44</v>
      </c>
      <c r="C138" s="340">
        <v>-59980674.68</v>
      </c>
      <c r="D138" s="340">
        <v>0</v>
      </c>
      <c r="E138" s="340">
        <v>1874395.92</v>
      </c>
      <c r="F138" s="340">
        <v>-61855070.600000001</v>
      </c>
    </row>
    <row r="139" spans="1:6" x14ac:dyDescent="0.25">
      <c r="A139" s="339">
        <v>168507007</v>
      </c>
      <c r="B139" s="334" t="s">
        <v>45</v>
      </c>
      <c r="C139" s="340">
        <v>-5406120.4299999997</v>
      </c>
      <c r="D139" s="340">
        <v>0</v>
      </c>
      <c r="E139" s="340">
        <v>48304553.479999997</v>
      </c>
      <c r="F139" s="340">
        <v>-53710673.909999996</v>
      </c>
    </row>
    <row r="140" spans="1:6" x14ac:dyDescent="0.25">
      <c r="A140" s="339">
        <v>168508</v>
      </c>
      <c r="B140" s="334" t="s">
        <v>46</v>
      </c>
      <c r="C140" s="340">
        <v>-371241029.00999999</v>
      </c>
      <c r="D140" s="340">
        <v>0</v>
      </c>
      <c r="E140" s="340">
        <v>11748438.6</v>
      </c>
      <c r="F140" s="340">
        <v>-382989467.61000001</v>
      </c>
    </row>
    <row r="141" spans="1:6" x14ac:dyDescent="0.25">
      <c r="A141" s="339">
        <v>168508002</v>
      </c>
      <c r="B141" s="334" t="s">
        <v>47</v>
      </c>
      <c r="C141" s="340">
        <v>-328261804.18000001</v>
      </c>
      <c r="D141" s="340">
        <v>0</v>
      </c>
      <c r="E141" s="340">
        <v>10258181.43</v>
      </c>
      <c r="F141" s="340">
        <v>-338519985.61000001</v>
      </c>
    </row>
    <row r="142" spans="1:6" x14ac:dyDescent="0.25">
      <c r="A142" s="339">
        <v>168508006</v>
      </c>
      <c r="B142" s="334" t="s">
        <v>64</v>
      </c>
      <c r="C142" s="340">
        <v>-42979224.829999998</v>
      </c>
      <c r="D142" s="340">
        <v>0</v>
      </c>
      <c r="E142" s="340">
        <v>1490257.17</v>
      </c>
      <c r="F142" s="340">
        <v>-44469482</v>
      </c>
    </row>
    <row r="143" spans="1:6" x14ac:dyDescent="0.25">
      <c r="A143" s="339">
        <v>168509</v>
      </c>
      <c r="B143" s="334" t="s">
        <v>52</v>
      </c>
      <c r="C143" s="340">
        <v>-6214233.4400000004</v>
      </c>
      <c r="D143" s="340">
        <v>0</v>
      </c>
      <c r="E143" s="340">
        <v>194194.8</v>
      </c>
      <c r="F143" s="340">
        <v>-6408428.2400000002</v>
      </c>
    </row>
    <row r="144" spans="1:6" x14ac:dyDescent="0.25">
      <c r="A144" s="339">
        <v>168509002</v>
      </c>
      <c r="B144" s="334" t="s">
        <v>53</v>
      </c>
      <c r="C144" s="340">
        <v>-3704783.17</v>
      </c>
      <c r="D144" s="340">
        <v>0</v>
      </c>
      <c r="E144" s="340">
        <v>115774.47</v>
      </c>
      <c r="F144" s="340">
        <v>-3820557.64</v>
      </c>
    </row>
    <row r="145" spans="1:6" ht="30" x14ac:dyDescent="0.25">
      <c r="A145" s="339">
        <v>168509006</v>
      </c>
      <c r="B145" s="334" t="s">
        <v>66</v>
      </c>
      <c r="C145" s="340">
        <v>-2509450.27</v>
      </c>
      <c r="D145" s="340">
        <v>0</v>
      </c>
      <c r="E145" s="340">
        <v>78420.33</v>
      </c>
      <c r="F145" s="340">
        <v>-2587870.6</v>
      </c>
    </row>
    <row r="146" spans="1:6" x14ac:dyDescent="0.25">
      <c r="A146" s="339">
        <v>168513</v>
      </c>
      <c r="B146" s="334" t="s">
        <v>73</v>
      </c>
      <c r="C146" s="340">
        <v>-3217788.18</v>
      </c>
      <c r="D146" s="340">
        <v>3618017.71</v>
      </c>
      <c r="E146" s="340">
        <v>432635.53</v>
      </c>
      <c r="F146" s="340">
        <v>-32406</v>
      </c>
    </row>
    <row r="147" spans="1:6" ht="30" x14ac:dyDescent="0.25">
      <c r="A147" s="339">
        <v>168513027</v>
      </c>
      <c r="B147" s="334" t="s">
        <v>76</v>
      </c>
      <c r="C147" s="340">
        <v>-629790.09</v>
      </c>
      <c r="D147" s="340">
        <v>629790.09</v>
      </c>
      <c r="E147" s="340">
        <v>0</v>
      </c>
      <c r="F147" s="340">
        <v>0</v>
      </c>
    </row>
    <row r="148" spans="1:6" ht="30" x14ac:dyDescent="0.25">
      <c r="A148" s="339">
        <v>168513028</v>
      </c>
      <c r="B148" s="334" t="s">
        <v>77</v>
      </c>
      <c r="C148" s="340">
        <v>-74992.5</v>
      </c>
      <c r="D148" s="340">
        <v>474197.31</v>
      </c>
      <c r="E148" s="340">
        <v>431610.81</v>
      </c>
      <c r="F148" s="340">
        <v>-32406</v>
      </c>
    </row>
    <row r="149" spans="1:6" ht="30" x14ac:dyDescent="0.25">
      <c r="A149" s="339">
        <v>168513034</v>
      </c>
      <c r="B149" s="334" t="s">
        <v>79</v>
      </c>
      <c r="C149" s="340">
        <v>-18844.97</v>
      </c>
      <c r="D149" s="340">
        <v>19869.689999999999</v>
      </c>
      <c r="E149" s="340">
        <v>1024.72</v>
      </c>
      <c r="F149" s="340">
        <v>0</v>
      </c>
    </row>
    <row r="150" spans="1:6" ht="30" x14ac:dyDescent="0.25">
      <c r="A150" s="339">
        <v>168513039</v>
      </c>
      <c r="B150" s="334" t="s">
        <v>449</v>
      </c>
      <c r="C150" s="340">
        <v>-2494160.62</v>
      </c>
      <c r="D150" s="340">
        <v>2494160.62</v>
      </c>
      <c r="E150" s="340">
        <v>0</v>
      </c>
      <c r="F150" s="340">
        <v>0</v>
      </c>
    </row>
    <row r="151" spans="1:6" x14ac:dyDescent="0.25">
      <c r="A151" s="339">
        <v>168515</v>
      </c>
      <c r="B151" s="334" t="s">
        <v>80</v>
      </c>
      <c r="C151" s="340">
        <v>-1860959115.26</v>
      </c>
      <c r="D151" s="340">
        <v>19850357.5</v>
      </c>
      <c r="E151" s="340">
        <v>184858282.53999999</v>
      </c>
      <c r="F151" s="340">
        <v>-2025967040.3</v>
      </c>
    </row>
    <row r="152" spans="1:6" x14ac:dyDescent="0.25">
      <c r="A152" s="339">
        <v>168515041</v>
      </c>
      <c r="B152" s="334" t="s">
        <v>81</v>
      </c>
      <c r="C152" s="340">
        <v>0</v>
      </c>
      <c r="D152" s="340">
        <v>0</v>
      </c>
      <c r="E152" s="340">
        <v>72544652.579999998</v>
      </c>
      <c r="F152" s="340">
        <v>-72544652.579999998</v>
      </c>
    </row>
    <row r="153" spans="1:6" ht="30" x14ac:dyDescent="0.25">
      <c r="A153" s="339">
        <v>168515062</v>
      </c>
      <c r="B153" s="334" t="s">
        <v>401</v>
      </c>
      <c r="C153" s="340">
        <v>-5966697.6399999997</v>
      </c>
      <c r="D153" s="340">
        <v>0</v>
      </c>
      <c r="E153" s="340">
        <v>186459.3</v>
      </c>
      <c r="F153" s="340">
        <v>-6153156.9400000004</v>
      </c>
    </row>
    <row r="154" spans="1:6" x14ac:dyDescent="0.25">
      <c r="A154" s="339">
        <v>168515072</v>
      </c>
      <c r="B154" s="334" t="s">
        <v>74</v>
      </c>
      <c r="C154" s="340">
        <v>-11003312.619999999</v>
      </c>
      <c r="D154" s="340">
        <v>0</v>
      </c>
      <c r="E154" s="340">
        <v>343853.52</v>
      </c>
      <c r="F154" s="340">
        <v>-11347166.140000001</v>
      </c>
    </row>
    <row r="155" spans="1:6" ht="30" x14ac:dyDescent="0.25">
      <c r="A155" s="339">
        <v>168515074</v>
      </c>
      <c r="B155" s="334" t="s">
        <v>75</v>
      </c>
      <c r="C155" s="340">
        <v>-424432921.10000002</v>
      </c>
      <c r="D155" s="340">
        <v>0</v>
      </c>
      <c r="E155" s="340">
        <v>36866426.840000004</v>
      </c>
      <c r="F155" s="340">
        <v>-461299347.94</v>
      </c>
    </row>
    <row r="156" spans="1:6" ht="30" x14ac:dyDescent="0.25">
      <c r="A156" s="339">
        <v>168515087</v>
      </c>
      <c r="B156" s="334" t="s">
        <v>386</v>
      </c>
      <c r="C156" s="340">
        <v>-964088.31</v>
      </c>
      <c r="D156" s="340">
        <v>0</v>
      </c>
      <c r="E156" s="340">
        <v>41876.76</v>
      </c>
      <c r="F156" s="340">
        <v>-1005965.07</v>
      </c>
    </row>
    <row r="157" spans="1:6" ht="30" x14ac:dyDescent="0.25">
      <c r="A157" s="339">
        <v>168515090</v>
      </c>
      <c r="B157" s="334" t="s">
        <v>76</v>
      </c>
      <c r="C157" s="340">
        <v>-36905171.469999999</v>
      </c>
      <c r="D157" s="340">
        <v>0</v>
      </c>
      <c r="E157" s="340">
        <v>1868586.02</v>
      </c>
      <c r="F157" s="340">
        <v>-38773757.490000002</v>
      </c>
    </row>
    <row r="158" spans="1:6" ht="30" x14ac:dyDescent="0.25">
      <c r="A158" s="339">
        <v>168515091</v>
      </c>
      <c r="B158" s="334" t="s">
        <v>77</v>
      </c>
      <c r="C158" s="340">
        <v>-63080852.049999997</v>
      </c>
      <c r="D158" s="340">
        <v>2781728.48</v>
      </c>
      <c r="E158" s="340">
        <v>4642249.59</v>
      </c>
      <c r="F158" s="340">
        <v>-64941373.159999996</v>
      </c>
    </row>
    <row r="159" spans="1:6" ht="30" x14ac:dyDescent="0.25">
      <c r="A159" s="339">
        <v>168515096</v>
      </c>
      <c r="B159" s="334" t="s">
        <v>78</v>
      </c>
      <c r="C159" s="340">
        <v>-830044247.46000004</v>
      </c>
      <c r="D159" s="340">
        <v>15077456.84</v>
      </c>
      <c r="E159" s="340">
        <v>47233300.18</v>
      </c>
      <c r="F159" s="340">
        <v>-862200090.79999995</v>
      </c>
    </row>
    <row r="160" spans="1:6" ht="30" x14ac:dyDescent="0.25">
      <c r="A160" s="339">
        <v>168515097</v>
      </c>
      <c r="B160" s="334" t="s">
        <v>79</v>
      </c>
      <c r="C160" s="340">
        <v>-125578756.79000001</v>
      </c>
      <c r="D160" s="340">
        <v>1991172.18</v>
      </c>
      <c r="E160" s="340">
        <v>11637386.35</v>
      </c>
      <c r="F160" s="340">
        <v>-135224970.96000001</v>
      </c>
    </row>
    <row r="161" spans="1:6" ht="30" x14ac:dyDescent="0.25">
      <c r="A161" s="339">
        <v>168515098</v>
      </c>
      <c r="B161" s="334" t="s">
        <v>451</v>
      </c>
      <c r="C161" s="340">
        <v>-3286544.19</v>
      </c>
      <c r="D161" s="340">
        <v>0</v>
      </c>
      <c r="E161" s="340">
        <v>102704.49</v>
      </c>
      <c r="F161" s="340">
        <v>-3389248.68</v>
      </c>
    </row>
    <row r="162" spans="1:6" ht="30" x14ac:dyDescent="0.25">
      <c r="A162" s="339">
        <v>168515104</v>
      </c>
      <c r="B162" s="334" t="s">
        <v>82</v>
      </c>
      <c r="C162" s="340">
        <v>-359696523.63</v>
      </c>
      <c r="D162" s="340">
        <v>0</v>
      </c>
      <c r="E162" s="340">
        <v>9390786.9100000001</v>
      </c>
      <c r="F162" s="340">
        <v>-369087310.54000002</v>
      </c>
    </row>
    <row r="163" spans="1:6" ht="30" x14ac:dyDescent="0.25">
      <c r="A163" s="339">
        <v>1695</v>
      </c>
      <c r="B163" s="334" t="s">
        <v>419</v>
      </c>
      <c r="C163" s="340">
        <v>-614553211.51999998</v>
      </c>
      <c r="D163" s="340">
        <v>0</v>
      </c>
      <c r="E163" s="340">
        <v>0</v>
      </c>
      <c r="F163" s="340">
        <v>-614553211.51999998</v>
      </c>
    </row>
    <row r="164" spans="1:6" x14ac:dyDescent="0.25">
      <c r="A164" s="339">
        <v>169508</v>
      </c>
      <c r="B164" s="334" t="s">
        <v>33</v>
      </c>
      <c r="C164" s="340">
        <v>-37777296.140000001</v>
      </c>
      <c r="D164" s="340">
        <v>0</v>
      </c>
      <c r="E164" s="340">
        <v>0</v>
      </c>
      <c r="F164" s="340">
        <v>-37777296.140000001</v>
      </c>
    </row>
    <row r="165" spans="1:6" x14ac:dyDescent="0.25">
      <c r="A165" s="339">
        <v>169508011</v>
      </c>
      <c r="B165" s="334" t="s">
        <v>35</v>
      </c>
      <c r="C165" s="340">
        <v>-37777296.140000001</v>
      </c>
      <c r="D165" s="340">
        <v>0</v>
      </c>
      <c r="E165" s="340">
        <v>0</v>
      </c>
      <c r="F165" s="340">
        <v>-37777296.140000001</v>
      </c>
    </row>
    <row r="166" spans="1:6" x14ac:dyDescent="0.25">
      <c r="A166" s="339">
        <v>169512</v>
      </c>
      <c r="B166" s="334" t="s">
        <v>416</v>
      </c>
      <c r="C166" s="340">
        <v>-576775915.38</v>
      </c>
      <c r="D166" s="340">
        <v>0</v>
      </c>
      <c r="E166" s="340">
        <v>0</v>
      </c>
      <c r="F166" s="340">
        <v>-576775915.38</v>
      </c>
    </row>
    <row r="167" spans="1:6" x14ac:dyDescent="0.25">
      <c r="A167" s="339">
        <v>169512002</v>
      </c>
      <c r="B167" s="334" t="s">
        <v>47</v>
      </c>
      <c r="C167" s="340">
        <v>-576775915.38</v>
      </c>
      <c r="D167" s="340">
        <v>0</v>
      </c>
      <c r="E167" s="340">
        <v>0</v>
      </c>
      <c r="F167" s="340">
        <v>-576775915.38</v>
      </c>
    </row>
    <row r="168" spans="1:6" x14ac:dyDescent="0.25">
      <c r="A168" s="339">
        <v>19</v>
      </c>
      <c r="B168" s="334" t="s">
        <v>83</v>
      </c>
      <c r="C168" s="340">
        <v>31548542315.900002</v>
      </c>
      <c r="D168" s="340">
        <v>780925264.67999995</v>
      </c>
      <c r="E168" s="340">
        <v>1910972713.8299999</v>
      </c>
      <c r="F168" s="340">
        <v>30418494866.75</v>
      </c>
    </row>
    <row r="169" spans="1:6" x14ac:dyDescent="0.25">
      <c r="A169" s="339">
        <v>1906</v>
      </c>
      <c r="B169" s="334" t="s">
        <v>410</v>
      </c>
      <c r="C169" s="340">
        <v>728092021.10000002</v>
      </c>
      <c r="D169" s="340">
        <v>0</v>
      </c>
      <c r="E169" s="340">
        <v>331761357.10000002</v>
      </c>
      <c r="F169" s="340">
        <v>396330664</v>
      </c>
    </row>
    <row r="170" spans="1:6" x14ac:dyDescent="0.25">
      <c r="A170" s="339">
        <v>190604</v>
      </c>
      <c r="B170" s="334" t="s">
        <v>409</v>
      </c>
      <c r="C170" s="340">
        <v>728092021.10000002</v>
      </c>
      <c r="D170" s="340">
        <v>0</v>
      </c>
      <c r="E170" s="340">
        <v>331761357.10000002</v>
      </c>
      <c r="F170" s="340">
        <v>396330664</v>
      </c>
    </row>
    <row r="171" spans="1:6" x14ac:dyDescent="0.25">
      <c r="A171" s="339">
        <v>190604001</v>
      </c>
      <c r="B171" s="334" t="s">
        <v>408</v>
      </c>
      <c r="C171" s="340">
        <v>728092021.10000002</v>
      </c>
      <c r="D171" s="340">
        <v>0</v>
      </c>
      <c r="E171" s="340">
        <v>331761357.10000002</v>
      </c>
      <c r="F171" s="340">
        <v>396330664</v>
      </c>
    </row>
    <row r="172" spans="1:6" x14ac:dyDescent="0.25">
      <c r="A172" s="339">
        <v>1908</v>
      </c>
      <c r="B172" s="334" t="s">
        <v>86</v>
      </c>
      <c r="C172" s="340">
        <v>3504494238.1500001</v>
      </c>
      <c r="D172" s="340">
        <v>82850097.510000005</v>
      </c>
      <c r="E172" s="340">
        <v>0.01</v>
      </c>
      <c r="F172" s="340">
        <v>3587344335.6500001</v>
      </c>
    </row>
    <row r="173" spans="1:6" x14ac:dyDescent="0.25">
      <c r="A173" s="339">
        <v>190801</v>
      </c>
      <c r="B173" s="334" t="s">
        <v>87</v>
      </c>
      <c r="C173" s="340">
        <v>3504494238.1500001</v>
      </c>
      <c r="D173" s="340">
        <v>82850097.510000005</v>
      </c>
      <c r="E173" s="340">
        <v>0.01</v>
      </c>
      <c r="F173" s="340">
        <v>3587344335.6500001</v>
      </c>
    </row>
    <row r="174" spans="1:6" x14ac:dyDescent="0.25">
      <c r="A174" s="339">
        <v>190801001</v>
      </c>
      <c r="B174" s="334" t="s">
        <v>87</v>
      </c>
      <c r="C174" s="340">
        <v>3504390822.1500001</v>
      </c>
      <c r="D174" s="340">
        <v>82850097.510000005</v>
      </c>
      <c r="E174" s="340">
        <v>0.01</v>
      </c>
      <c r="F174" s="340">
        <v>3587240919.6500001</v>
      </c>
    </row>
    <row r="175" spans="1:6" x14ac:dyDescent="0.25">
      <c r="A175" s="339">
        <v>190801002</v>
      </c>
      <c r="B175" s="334" t="s">
        <v>452</v>
      </c>
      <c r="C175" s="340">
        <v>103416</v>
      </c>
      <c r="D175" s="340">
        <v>0</v>
      </c>
      <c r="E175" s="340">
        <v>0</v>
      </c>
      <c r="F175" s="340">
        <v>103416</v>
      </c>
    </row>
    <row r="176" spans="1:6" x14ac:dyDescent="0.25">
      <c r="A176" s="339">
        <v>1909</v>
      </c>
      <c r="B176" s="334" t="s">
        <v>453</v>
      </c>
      <c r="C176" s="340">
        <v>101363</v>
      </c>
      <c r="D176" s="340">
        <v>0</v>
      </c>
      <c r="E176" s="340">
        <v>0</v>
      </c>
      <c r="F176" s="340">
        <v>101363</v>
      </c>
    </row>
    <row r="177" spans="1:6" x14ac:dyDescent="0.25">
      <c r="A177" s="339">
        <v>190903</v>
      </c>
      <c r="B177" s="334" t="s">
        <v>454</v>
      </c>
      <c r="C177" s="340">
        <v>101363</v>
      </c>
      <c r="D177" s="340">
        <v>0</v>
      </c>
      <c r="E177" s="340">
        <v>0</v>
      </c>
      <c r="F177" s="340">
        <v>101363</v>
      </c>
    </row>
    <row r="178" spans="1:6" x14ac:dyDescent="0.25">
      <c r="A178" s="339">
        <v>190903001</v>
      </c>
      <c r="B178" s="334" t="s">
        <v>454</v>
      </c>
      <c r="C178" s="340">
        <v>101363</v>
      </c>
      <c r="D178" s="340">
        <v>0</v>
      </c>
      <c r="E178" s="340">
        <v>0</v>
      </c>
      <c r="F178" s="340">
        <v>101363</v>
      </c>
    </row>
    <row r="179" spans="1:6" x14ac:dyDescent="0.25">
      <c r="A179" s="339">
        <v>1970</v>
      </c>
      <c r="B179" s="334" t="s">
        <v>88</v>
      </c>
      <c r="C179" s="340">
        <v>34236413968.07</v>
      </c>
      <c r="D179" s="340">
        <v>697287969.15999997</v>
      </c>
      <c r="E179" s="340">
        <v>0</v>
      </c>
      <c r="F179" s="340">
        <v>34933701937.230003</v>
      </c>
    </row>
    <row r="180" spans="1:6" x14ac:dyDescent="0.25">
      <c r="A180" s="339">
        <v>197007</v>
      </c>
      <c r="B180" s="334" t="s">
        <v>89</v>
      </c>
      <c r="C180" s="340">
        <v>34236413968.07</v>
      </c>
      <c r="D180" s="340">
        <v>697287969.15999997</v>
      </c>
      <c r="E180" s="340">
        <v>0</v>
      </c>
      <c r="F180" s="340">
        <v>34933701937.230003</v>
      </c>
    </row>
    <row r="181" spans="1:6" x14ac:dyDescent="0.25">
      <c r="A181" s="339">
        <v>197007001</v>
      </c>
      <c r="B181" s="334" t="s">
        <v>89</v>
      </c>
      <c r="C181" s="340">
        <v>34236413968.07</v>
      </c>
      <c r="D181" s="340">
        <v>697287969.15999997</v>
      </c>
      <c r="E181" s="340">
        <v>0</v>
      </c>
      <c r="F181" s="340">
        <v>34933701937.230003</v>
      </c>
    </row>
    <row r="182" spans="1:6" ht="30" x14ac:dyDescent="0.25">
      <c r="A182" s="339">
        <v>1975</v>
      </c>
      <c r="B182" s="334" t="s">
        <v>90</v>
      </c>
      <c r="C182" s="340">
        <v>-6920559274.4200001</v>
      </c>
      <c r="D182" s="340">
        <v>787198.01</v>
      </c>
      <c r="E182" s="340">
        <v>1579211356.72</v>
      </c>
      <c r="F182" s="340">
        <v>-8498983433.1300001</v>
      </c>
    </row>
    <row r="183" spans="1:6" x14ac:dyDescent="0.25">
      <c r="A183" s="339">
        <v>197507</v>
      </c>
      <c r="B183" s="334" t="s">
        <v>89</v>
      </c>
      <c r="C183" s="340">
        <v>-6920559274.4200001</v>
      </c>
      <c r="D183" s="340">
        <v>787198.01</v>
      </c>
      <c r="E183" s="340">
        <v>1579211356.72</v>
      </c>
      <c r="F183" s="340">
        <v>-8498983433.1300001</v>
      </c>
    </row>
    <row r="184" spans="1:6" x14ac:dyDescent="0.25">
      <c r="A184" s="339">
        <v>197507001</v>
      </c>
      <c r="B184" s="334" t="s">
        <v>89</v>
      </c>
      <c r="C184" s="340">
        <v>-6920559274.4200001</v>
      </c>
      <c r="D184" s="340">
        <v>787198.01</v>
      </c>
      <c r="E184" s="340">
        <v>1579211356.72</v>
      </c>
      <c r="F184" s="340">
        <v>-8498983433.1300001</v>
      </c>
    </row>
    <row r="185" spans="1:6" x14ac:dyDescent="0.25">
      <c r="A185" s="465">
        <v>2</v>
      </c>
      <c r="B185" s="334" t="s">
        <v>91</v>
      </c>
      <c r="C185" s="340">
        <v>63326643647.301399</v>
      </c>
      <c r="D185" s="340">
        <v>135488408554.35001</v>
      </c>
      <c r="E185" s="340">
        <v>151542559601.64999</v>
      </c>
      <c r="F185" s="340">
        <v>79380794694.601395</v>
      </c>
    </row>
    <row r="186" spans="1:6" x14ac:dyDescent="0.25">
      <c r="A186" s="339">
        <v>23</v>
      </c>
      <c r="B186" s="334" t="s">
        <v>92</v>
      </c>
      <c r="C186" s="340">
        <v>6633904572</v>
      </c>
      <c r="D186" s="340">
        <v>0</v>
      </c>
      <c r="E186" s="340">
        <v>0</v>
      </c>
      <c r="F186" s="340">
        <v>6633904572</v>
      </c>
    </row>
    <row r="187" spans="1:6" x14ac:dyDescent="0.25">
      <c r="A187" s="339">
        <v>2314</v>
      </c>
      <c r="B187" s="334" t="s">
        <v>93</v>
      </c>
      <c r="C187" s="340">
        <v>6633904572</v>
      </c>
      <c r="D187" s="340">
        <v>0</v>
      </c>
      <c r="E187" s="340">
        <v>0</v>
      </c>
      <c r="F187" s="340">
        <v>6633904572</v>
      </c>
    </row>
    <row r="188" spans="1:6" x14ac:dyDescent="0.25">
      <c r="A188" s="339">
        <v>231407</v>
      </c>
      <c r="B188" s="334" t="s">
        <v>94</v>
      </c>
      <c r="C188" s="340">
        <v>6633904572</v>
      </c>
      <c r="D188" s="340">
        <v>0</v>
      </c>
      <c r="E188" s="340">
        <v>0</v>
      </c>
      <c r="F188" s="340">
        <v>6633904572</v>
      </c>
    </row>
    <row r="189" spans="1:6" x14ac:dyDescent="0.25">
      <c r="A189" s="339">
        <v>231407001</v>
      </c>
      <c r="B189" s="334" t="s">
        <v>95</v>
      </c>
      <c r="C189" s="340">
        <v>6633904572</v>
      </c>
      <c r="D189" s="340">
        <v>0</v>
      </c>
      <c r="E189" s="340">
        <v>0</v>
      </c>
      <c r="F189" s="340">
        <v>6633904572</v>
      </c>
    </row>
    <row r="190" spans="1:6" x14ac:dyDescent="0.25">
      <c r="A190" s="339">
        <v>24</v>
      </c>
      <c r="B190" s="334" t="s">
        <v>96</v>
      </c>
      <c r="C190" s="340">
        <v>34248907122.791401</v>
      </c>
      <c r="D190" s="340">
        <v>60137276377.379997</v>
      </c>
      <c r="E190" s="340">
        <v>55520147853.669998</v>
      </c>
      <c r="F190" s="340">
        <v>29631778599.081402</v>
      </c>
    </row>
    <row r="191" spans="1:6" ht="30" x14ac:dyDescent="0.25">
      <c r="A191" s="339">
        <v>2401</v>
      </c>
      <c r="B191" s="334" t="s">
        <v>97</v>
      </c>
      <c r="C191" s="340">
        <v>19123763891.459999</v>
      </c>
      <c r="D191" s="340">
        <v>3955923982.3200002</v>
      </c>
      <c r="E191" s="340">
        <v>6800479344.8599997</v>
      </c>
      <c r="F191" s="340">
        <v>21968319254</v>
      </c>
    </row>
    <row r="192" spans="1:6" x14ac:dyDescent="0.25">
      <c r="A192" s="339">
        <v>240101</v>
      </c>
      <c r="B192" s="334" t="s">
        <v>98</v>
      </c>
      <c r="C192" s="340">
        <v>6086810429.0600004</v>
      </c>
      <c r="D192" s="340">
        <v>654143352.05999994</v>
      </c>
      <c r="E192" s="340">
        <v>5254341530</v>
      </c>
      <c r="F192" s="340">
        <v>10687008607</v>
      </c>
    </row>
    <row r="193" spans="1:6" x14ac:dyDescent="0.25">
      <c r="A193" s="339">
        <v>240101001</v>
      </c>
      <c r="B193" s="334" t="s">
        <v>98</v>
      </c>
      <c r="C193" s="340">
        <v>6086810429.0600004</v>
      </c>
      <c r="D193" s="340">
        <v>654143352.05999994</v>
      </c>
      <c r="E193" s="340">
        <v>5254341530</v>
      </c>
      <c r="F193" s="340">
        <v>10687008607</v>
      </c>
    </row>
    <row r="194" spans="1:6" x14ac:dyDescent="0.25">
      <c r="A194" s="339">
        <v>240102</v>
      </c>
      <c r="B194" s="334" t="s">
        <v>99</v>
      </c>
      <c r="C194" s="340">
        <v>13036953462.4</v>
      </c>
      <c r="D194" s="340">
        <v>3301780630.2600002</v>
      </c>
      <c r="E194" s="340">
        <v>1546137814.8599999</v>
      </c>
      <c r="F194" s="340">
        <v>11281310647</v>
      </c>
    </row>
    <row r="195" spans="1:6" x14ac:dyDescent="0.25">
      <c r="A195" s="339">
        <v>240102001</v>
      </c>
      <c r="B195" s="334" t="s">
        <v>100</v>
      </c>
      <c r="C195" s="340">
        <v>13036953462.4</v>
      </c>
      <c r="D195" s="340">
        <v>3301780630.2600002</v>
      </c>
      <c r="E195" s="340">
        <v>1546137814.8599999</v>
      </c>
      <c r="F195" s="340">
        <v>11281310647</v>
      </c>
    </row>
    <row r="196" spans="1:6" x14ac:dyDescent="0.25">
      <c r="A196" s="339">
        <v>2403</v>
      </c>
      <c r="B196" s="334" t="s">
        <v>101</v>
      </c>
      <c r="C196" s="340">
        <v>1.4829999999999999E-3</v>
      </c>
      <c r="D196" s="340">
        <v>0</v>
      </c>
      <c r="E196" s="340">
        <v>0</v>
      </c>
      <c r="F196" s="340">
        <v>1.4829999999999999E-3</v>
      </c>
    </row>
    <row r="197" spans="1:6" x14ac:dyDescent="0.25">
      <c r="A197" s="339">
        <v>240315</v>
      </c>
      <c r="B197" s="334" t="s">
        <v>22</v>
      </c>
      <c r="C197" s="340">
        <v>1.4829999999999999E-3</v>
      </c>
      <c r="D197" s="340">
        <v>0</v>
      </c>
      <c r="E197" s="340">
        <v>0</v>
      </c>
      <c r="F197" s="340">
        <v>1.4829999999999999E-3</v>
      </c>
    </row>
    <row r="198" spans="1:6" x14ac:dyDescent="0.25">
      <c r="A198" s="339">
        <v>240315001</v>
      </c>
      <c r="B198" s="334" t="s">
        <v>22</v>
      </c>
      <c r="C198" s="340">
        <v>1.4829999999999999E-3</v>
      </c>
      <c r="D198" s="340">
        <v>0</v>
      </c>
      <c r="E198" s="340">
        <v>0</v>
      </c>
      <c r="F198" s="340">
        <v>1.4829999999999999E-3</v>
      </c>
    </row>
    <row r="199" spans="1:6" x14ac:dyDescent="0.25">
      <c r="A199" s="339">
        <v>2407</v>
      </c>
      <c r="B199" s="334" t="s">
        <v>102</v>
      </c>
      <c r="C199" s="340">
        <v>369192110.75999999</v>
      </c>
      <c r="D199" s="340">
        <v>84022320.760000005</v>
      </c>
      <c r="E199" s="340">
        <v>18223190</v>
      </c>
      <c r="F199" s="340">
        <v>303392980</v>
      </c>
    </row>
    <row r="200" spans="1:6" x14ac:dyDescent="0.25">
      <c r="A200" s="339">
        <v>240706</v>
      </c>
      <c r="B200" s="334" t="s">
        <v>103</v>
      </c>
      <c r="C200" s="340">
        <v>0</v>
      </c>
      <c r="D200" s="340">
        <v>417000</v>
      </c>
      <c r="E200" s="340">
        <v>417000</v>
      </c>
      <c r="F200" s="340">
        <v>0</v>
      </c>
    </row>
    <row r="201" spans="1:6" x14ac:dyDescent="0.25">
      <c r="A201" s="339">
        <v>240706002</v>
      </c>
      <c r="B201" s="334" t="s">
        <v>104</v>
      </c>
      <c r="C201" s="340">
        <v>0</v>
      </c>
      <c r="D201" s="340">
        <v>417000</v>
      </c>
      <c r="E201" s="340">
        <v>417000</v>
      </c>
      <c r="F201" s="340">
        <v>0</v>
      </c>
    </row>
    <row r="202" spans="1:6" x14ac:dyDescent="0.25">
      <c r="A202" s="339">
        <v>240720</v>
      </c>
      <c r="B202" s="334" t="s">
        <v>105</v>
      </c>
      <c r="C202" s="340">
        <v>369192110.75999999</v>
      </c>
      <c r="D202" s="340">
        <v>83563620.760000005</v>
      </c>
      <c r="E202" s="340">
        <v>17764490</v>
      </c>
      <c r="F202" s="340">
        <v>303392980</v>
      </c>
    </row>
    <row r="203" spans="1:6" x14ac:dyDescent="0.25">
      <c r="A203" s="339">
        <v>240720001</v>
      </c>
      <c r="B203" s="334" t="s">
        <v>105</v>
      </c>
      <c r="C203" s="340">
        <v>369192110.75999999</v>
      </c>
      <c r="D203" s="340">
        <v>83563620.760000005</v>
      </c>
      <c r="E203" s="340">
        <v>17764490</v>
      </c>
      <c r="F203" s="340">
        <v>303392980</v>
      </c>
    </row>
    <row r="204" spans="1:6" x14ac:dyDescent="0.25">
      <c r="A204" s="339">
        <v>240722</v>
      </c>
      <c r="B204" s="334" t="s">
        <v>106</v>
      </c>
      <c r="C204" s="340">
        <v>0</v>
      </c>
      <c r="D204" s="340">
        <v>41700</v>
      </c>
      <c r="E204" s="340">
        <v>41700</v>
      </c>
      <c r="F204" s="340">
        <v>0</v>
      </c>
    </row>
    <row r="205" spans="1:6" ht="30" x14ac:dyDescent="0.25">
      <c r="A205" s="339">
        <v>240722002</v>
      </c>
      <c r="B205" s="334" t="s">
        <v>107</v>
      </c>
      <c r="C205" s="340">
        <v>0</v>
      </c>
      <c r="D205" s="340">
        <v>41700</v>
      </c>
      <c r="E205" s="340">
        <v>41700</v>
      </c>
      <c r="F205" s="340">
        <v>0</v>
      </c>
    </row>
    <row r="206" spans="1:6" x14ac:dyDescent="0.25">
      <c r="A206" s="339">
        <v>2424</v>
      </c>
      <c r="B206" s="334" t="s">
        <v>108</v>
      </c>
      <c r="C206" s="340">
        <v>263613168</v>
      </c>
      <c r="D206" s="340">
        <v>11025077488</v>
      </c>
      <c r="E206" s="340">
        <v>11090673446</v>
      </c>
      <c r="F206" s="340">
        <v>329209126</v>
      </c>
    </row>
    <row r="207" spans="1:6" x14ac:dyDescent="0.25">
      <c r="A207" s="339">
        <v>242401</v>
      </c>
      <c r="B207" s="334" t="s">
        <v>109</v>
      </c>
      <c r="C207" s="340">
        <v>139740912</v>
      </c>
      <c r="D207" s="340">
        <v>3747735106</v>
      </c>
      <c r="E207" s="340">
        <v>3929087328</v>
      </c>
      <c r="F207" s="340">
        <v>321093134</v>
      </c>
    </row>
    <row r="208" spans="1:6" x14ac:dyDescent="0.25">
      <c r="A208" s="339">
        <v>242401001</v>
      </c>
      <c r="B208" s="334" t="s">
        <v>109</v>
      </c>
      <c r="C208" s="340">
        <v>139740912</v>
      </c>
      <c r="D208" s="340">
        <v>3747735106</v>
      </c>
      <c r="E208" s="340">
        <v>3929087328</v>
      </c>
      <c r="F208" s="340">
        <v>321093134</v>
      </c>
    </row>
    <row r="209" spans="1:6" x14ac:dyDescent="0.25">
      <c r="A209" s="339">
        <v>242402</v>
      </c>
      <c r="B209" s="334" t="s">
        <v>110</v>
      </c>
      <c r="C209" s="340">
        <v>113072256</v>
      </c>
      <c r="D209" s="340">
        <v>2766166411</v>
      </c>
      <c r="E209" s="340">
        <v>2655771444</v>
      </c>
      <c r="F209" s="340">
        <v>2677289</v>
      </c>
    </row>
    <row r="210" spans="1:6" x14ac:dyDescent="0.25">
      <c r="A210" s="339">
        <v>242402001</v>
      </c>
      <c r="B210" s="334" t="s">
        <v>110</v>
      </c>
      <c r="C210" s="340">
        <v>113072256</v>
      </c>
      <c r="D210" s="340">
        <v>2766166411</v>
      </c>
      <c r="E210" s="340">
        <v>2655771444</v>
      </c>
      <c r="F210" s="340">
        <v>2677289</v>
      </c>
    </row>
    <row r="211" spans="1:6" x14ac:dyDescent="0.25">
      <c r="A211" s="339">
        <v>242404</v>
      </c>
      <c r="B211" s="334" t="s">
        <v>111</v>
      </c>
      <c r="C211" s="340">
        <v>0</v>
      </c>
      <c r="D211" s="340">
        <v>32703378</v>
      </c>
      <c r="E211" s="340">
        <v>32703378</v>
      </c>
      <c r="F211" s="340">
        <v>0</v>
      </c>
    </row>
    <row r="212" spans="1:6" x14ac:dyDescent="0.25">
      <c r="A212" s="339">
        <v>242404001</v>
      </c>
      <c r="B212" s="334" t="s">
        <v>111</v>
      </c>
      <c r="C212" s="340">
        <v>0</v>
      </c>
      <c r="D212" s="340">
        <v>32703378</v>
      </c>
      <c r="E212" s="340">
        <v>32703378</v>
      </c>
      <c r="F212" s="340">
        <v>0</v>
      </c>
    </row>
    <row r="213" spans="1:6" x14ac:dyDescent="0.25">
      <c r="A213" s="339">
        <v>242407</v>
      </c>
      <c r="B213" s="334" t="s">
        <v>112</v>
      </c>
      <c r="C213" s="340">
        <v>0</v>
      </c>
      <c r="D213" s="340">
        <v>3332911439</v>
      </c>
      <c r="E213" s="340">
        <v>3332911439</v>
      </c>
      <c r="F213" s="340">
        <v>0</v>
      </c>
    </row>
    <row r="214" spans="1:6" x14ac:dyDescent="0.25">
      <c r="A214" s="339">
        <v>242407001</v>
      </c>
      <c r="B214" s="334" t="s">
        <v>112</v>
      </c>
      <c r="C214" s="340">
        <v>0</v>
      </c>
      <c r="D214" s="340">
        <v>3332911439</v>
      </c>
      <c r="E214" s="340">
        <v>3332911439</v>
      </c>
      <c r="F214" s="340">
        <v>0</v>
      </c>
    </row>
    <row r="215" spans="1:6" x14ac:dyDescent="0.25">
      <c r="A215" s="339">
        <v>242408</v>
      </c>
      <c r="B215" s="334" t="s">
        <v>113</v>
      </c>
      <c r="C215" s="340">
        <v>0</v>
      </c>
      <c r="D215" s="340">
        <v>61388475</v>
      </c>
      <c r="E215" s="340">
        <v>61388475</v>
      </c>
      <c r="F215" s="340">
        <v>0</v>
      </c>
    </row>
    <row r="216" spans="1:6" x14ac:dyDescent="0.25">
      <c r="A216" s="339">
        <v>242408001</v>
      </c>
      <c r="B216" s="334" t="s">
        <v>113</v>
      </c>
      <c r="C216" s="340">
        <v>0</v>
      </c>
      <c r="D216" s="340">
        <v>61388475</v>
      </c>
      <c r="E216" s="340">
        <v>61388475</v>
      </c>
      <c r="F216" s="340">
        <v>0</v>
      </c>
    </row>
    <row r="217" spans="1:6" x14ac:dyDescent="0.25">
      <c r="A217" s="339">
        <v>242411</v>
      </c>
      <c r="B217" s="334" t="s">
        <v>114</v>
      </c>
      <c r="C217" s="340">
        <v>10800000</v>
      </c>
      <c r="D217" s="340">
        <v>241513827</v>
      </c>
      <c r="E217" s="340">
        <v>232963827</v>
      </c>
      <c r="F217" s="340">
        <v>2250000</v>
      </c>
    </row>
    <row r="218" spans="1:6" x14ac:dyDescent="0.25">
      <c r="A218" s="339">
        <v>242411001</v>
      </c>
      <c r="B218" s="334" t="s">
        <v>114</v>
      </c>
      <c r="C218" s="340">
        <v>10800000</v>
      </c>
      <c r="D218" s="340">
        <v>241513827</v>
      </c>
      <c r="E218" s="340">
        <v>232963827</v>
      </c>
      <c r="F218" s="340">
        <v>2250000</v>
      </c>
    </row>
    <row r="219" spans="1:6" ht="30" x14ac:dyDescent="0.25">
      <c r="A219" s="339">
        <v>242413</v>
      </c>
      <c r="B219" s="334" t="s">
        <v>115</v>
      </c>
      <c r="C219" s="340">
        <v>0</v>
      </c>
      <c r="D219" s="340">
        <v>827155450</v>
      </c>
      <c r="E219" s="340">
        <v>827155450</v>
      </c>
      <c r="F219" s="340">
        <v>0</v>
      </c>
    </row>
    <row r="220" spans="1:6" ht="30" x14ac:dyDescent="0.25">
      <c r="A220" s="339">
        <v>242413001</v>
      </c>
      <c r="B220" s="334" t="s">
        <v>115</v>
      </c>
      <c r="C220" s="340">
        <v>0</v>
      </c>
      <c r="D220" s="340">
        <v>827155450</v>
      </c>
      <c r="E220" s="340">
        <v>827155450</v>
      </c>
      <c r="F220" s="340">
        <v>0</v>
      </c>
    </row>
    <row r="221" spans="1:6" x14ac:dyDescent="0.25">
      <c r="A221" s="339">
        <v>242490</v>
      </c>
      <c r="B221" s="334" t="s">
        <v>116</v>
      </c>
      <c r="C221" s="340">
        <v>0</v>
      </c>
      <c r="D221" s="340">
        <v>15503402</v>
      </c>
      <c r="E221" s="340">
        <v>18692105</v>
      </c>
      <c r="F221" s="340">
        <v>3188703</v>
      </c>
    </row>
    <row r="222" spans="1:6" x14ac:dyDescent="0.25">
      <c r="A222" s="339">
        <v>242490001</v>
      </c>
      <c r="B222" s="334" t="s">
        <v>116</v>
      </c>
      <c r="C222" s="340">
        <v>0</v>
      </c>
      <c r="D222" s="340">
        <v>15503402</v>
      </c>
      <c r="E222" s="340">
        <v>18692105</v>
      </c>
      <c r="F222" s="340">
        <v>3188703</v>
      </c>
    </row>
    <row r="223" spans="1:6" x14ac:dyDescent="0.25">
      <c r="A223" s="339">
        <v>2436</v>
      </c>
      <c r="B223" s="334" t="s">
        <v>117</v>
      </c>
      <c r="C223" s="340">
        <v>6367691783</v>
      </c>
      <c r="D223" s="340">
        <v>22159977196</v>
      </c>
      <c r="E223" s="340">
        <v>17869997364</v>
      </c>
      <c r="F223" s="340">
        <v>2077711951</v>
      </c>
    </row>
    <row r="224" spans="1:6" x14ac:dyDescent="0.25">
      <c r="A224" s="339">
        <v>243603</v>
      </c>
      <c r="B224" s="334" t="s">
        <v>118</v>
      </c>
      <c r="C224" s="340">
        <v>123533086</v>
      </c>
      <c r="D224" s="340">
        <v>403185654</v>
      </c>
      <c r="E224" s="340">
        <v>358777919</v>
      </c>
      <c r="F224" s="340">
        <v>79125351</v>
      </c>
    </row>
    <row r="225" spans="1:6" x14ac:dyDescent="0.25">
      <c r="A225" s="339">
        <v>243603001</v>
      </c>
      <c r="B225" s="334" t="s">
        <v>119</v>
      </c>
      <c r="C225" s="340">
        <v>123533086</v>
      </c>
      <c r="D225" s="340">
        <v>201592654</v>
      </c>
      <c r="E225" s="340">
        <v>157184919</v>
      </c>
      <c r="F225" s="340">
        <v>79125351</v>
      </c>
    </row>
    <row r="226" spans="1:6" x14ac:dyDescent="0.25">
      <c r="A226" s="339">
        <v>243603002</v>
      </c>
      <c r="B226" s="334" t="s">
        <v>120</v>
      </c>
      <c r="C226" s="340">
        <v>0</v>
      </c>
      <c r="D226" s="340">
        <v>201593000</v>
      </c>
      <c r="E226" s="340">
        <v>201593000</v>
      </c>
      <c r="F226" s="340">
        <v>0</v>
      </c>
    </row>
    <row r="227" spans="1:6" x14ac:dyDescent="0.25">
      <c r="A227" s="339">
        <v>243605</v>
      </c>
      <c r="B227" s="334" t="s">
        <v>122</v>
      </c>
      <c r="C227" s="340">
        <v>124556551</v>
      </c>
      <c r="D227" s="340">
        <v>289169454</v>
      </c>
      <c r="E227" s="340">
        <v>188673670</v>
      </c>
      <c r="F227" s="340">
        <v>24060767</v>
      </c>
    </row>
    <row r="228" spans="1:6" x14ac:dyDescent="0.25">
      <c r="A228" s="339">
        <v>243605001</v>
      </c>
      <c r="B228" s="334" t="s">
        <v>119</v>
      </c>
      <c r="C228" s="340">
        <v>124556551</v>
      </c>
      <c r="D228" s="340">
        <v>145294312</v>
      </c>
      <c r="E228" s="340">
        <v>44798528</v>
      </c>
      <c r="F228" s="340">
        <v>24060767</v>
      </c>
    </row>
    <row r="229" spans="1:6" x14ac:dyDescent="0.25">
      <c r="A229" s="339">
        <v>243605002</v>
      </c>
      <c r="B229" s="334" t="s">
        <v>120</v>
      </c>
      <c r="C229" s="340">
        <v>0</v>
      </c>
      <c r="D229" s="340">
        <v>143875142</v>
      </c>
      <c r="E229" s="340">
        <v>143875142</v>
      </c>
      <c r="F229" s="340">
        <v>0</v>
      </c>
    </row>
    <row r="230" spans="1:6" x14ac:dyDescent="0.25">
      <c r="A230" s="339">
        <v>243606</v>
      </c>
      <c r="B230" s="334" t="s">
        <v>123</v>
      </c>
      <c r="C230" s="340">
        <v>12209921</v>
      </c>
      <c r="D230" s="340">
        <v>28027415</v>
      </c>
      <c r="E230" s="340">
        <v>33391586</v>
      </c>
      <c r="F230" s="340">
        <v>17574092</v>
      </c>
    </row>
    <row r="231" spans="1:6" x14ac:dyDescent="0.25">
      <c r="A231" s="339">
        <v>243606001</v>
      </c>
      <c r="B231" s="334" t="s">
        <v>119</v>
      </c>
      <c r="C231" s="340">
        <v>12209921</v>
      </c>
      <c r="D231" s="340">
        <v>15478415</v>
      </c>
      <c r="E231" s="340">
        <v>20842586</v>
      </c>
      <c r="F231" s="340">
        <v>17574092</v>
      </c>
    </row>
    <row r="232" spans="1:6" x14ac:dyDescent="0.25">
      <c r="A232" s="339">
        <v>243606002</v>
      </c>
      <c r="B232" s="334" t="s">
        <v>120</v>
      </c>
      <c r="C232" s="340">
        <v>0</v>
      </c>
      <c r="D232" s="340">
        <v>12549000</v>
      </c>
      <c r="E232" s="340">
        <v>12549000</v>
      </c>
      <c r="F232" s="340">
        <v>0</v>
      </c>
    </row>
    <row r="233" spans="1:6" x14ac:dyDescent="0.25">
      <c r="A233" s="339">
        <v>243608</v>
      </c>
      <c r="B233" s="334" t="s">
        <v>124</v>
      </c>
      <c r="C233" s="340">
        <v>147339447</v>
      </c>
      <c r="D233" s="340">
        <v>314905861</v>
      </c>
      <c r="E233" s="340">
        <v>169676356</v>
      </c>
      <c r="F233" s="340">
        <v>2109942</v>
      </c>
    </row>
    <row r="234" spans="1:6" x14ac:dyDescent="0.25">
      <c r="A234" s="339">
        <v>243608001</v>
      </c>
      <c r="B234" s="334" t="s">
        <v>119</v>
      </c>
      <c r="C234" s="340">
        <v>147339447</v>
      </c>
      <c r="D234" s="340">
        <v>157452861</v>
      </c>
      <c r="E234" s="340">
        <v>12223356</v>
      </c>
      <c r="F234" s="340">
        <v>2109942</v>
      </c>
    </row>
    <row r="235" spans="1:6" x14ac:dyDescent="0.25">
      <c r="A235" s="339">
        <v>243608002</v>
      </c>
      <c r="B235" s="334" t="s">
        <v>120</v>
      </c>
      <c r="C235" s="340">
        <v>0</v>
      </c>
      <c r="D235" s="340">
        <v>157453000</v>
      </c>
      <c r="E235" s="340">
        <v>157453000</v>
      </c>
      <c r="F235" s="340">
        <v>0</v>
      </c>
    </row>
    <row r="236" spans="1:6" x14ac:dyDescent="0.25">
      <c r="A236" s="339">
        <v>243615</v>
      </c>
      <c r="B236" s="334" t="s">
        <v>125</v>
      </c>
      <c r="C236" s="340">
        <v>5333256920</v>
      </c>
      <c r="D236" s="340">
        <v>18683884152</v>
      </c>
      <c r="E236" s="340">
        <v>15143059870</v>
      </c>
      <c r="F236" s="340">
        <v>1792432638</v>
      </c>
    </row>
    <row r="237" spans="1:6" x14ac:dyDescent="0.25">
      <c r="A237" s="339">
        <v>243615001</v>
      </c>
      <c r="B237" s="334" t="s">
        <v>119</v>
      </c>
      <c r="C237" s="340">
        <v>5333256920</v>
      </c>
      <c r="D237" s="340">
        <v>10181688152</v>
      </c>
      <c r="E237" s="340">
        <v>6640863870</v>
      </c>
      <c r="F237" s="340">
        <v>1792432638</v>
      </c>
    </row>
    <row r="238" spans="1:6" x14ac:dyDescent="0.25">
      <c r="A238" s="339">
        <v>243615002</v>
      </c>
      <c r="B238" s="334" t="s">
        <v>120</v>
      </c>
      <c r="C238" s="340">
        <v>0</v>
      </c>
      <c r="D238" s="340">
        <v>8502196000</v>
      </c>
      <c r="E238" s="340">
        <v>8502196000</v>
      </c>
      <c r="F238" s="340">
        <v>0</v>
      </c>
    </row>
    <row r="239" spans="1:6" x14ac:dyDescent="0.25">
      <c r="A239" s="339">
        <v>243625</v>
      </c>
      <c r="B239" s="334" t="s">
        <v>126</v>
      </c>
      <c r="C239" s="340">
        <v>322597925</v>
      </c>
      <c r="D239" s="340">
        <v>1281893211</v>
      </c>
      <c r="E239" s="340">
        <v>1037904334</v>
      </c>
      <c r="F239" s="340">
        <v>78609048</v>
      </c>
    </row>
    <row r="240" spans="1:6" x14ac:dyDescent="0.25">
      <c r="A240" s="339">
        <v>243625001</v>
      </c>
      <c r="B240" s="334" t="s">
        <v>127</v>
      </c>
      <c r="C240" s="340">
        <v>322597925</v>
      </c>
      <c r="D240" s="340">
        <v>642709211</v>
      </c>
      <c r="E240" s="340">
        <v>398720334</v>
      </c>
      <c r="F240" s="340">
        <v>78609048</v>
      </c>
    </row>
    <row r="241" spans="1:6" x14ac:dyDescent="0.25">
      <c r="A241" s="339">
        <v>243625002</v>
      </c>
      <c r="B241" s="334" t="s">
        <v>128</v>
      </c>
      <c r="C241" s="340">
        <v>0</v>
      </c>
      <c r="D241" s="340">
        <v>639184000</v>
      </c>
      <c r="E241" s="340">
        <v>639184000</v>
      </c>
      <c r="F241" s="340">
        <v>0</v>
      </c>
    </row>
    <row r="242" spans="1:6" ht="30" x14ac:dyDescent="0.25">
      <c r="A242" s="339">
        <v>243627</v>
      </c>
      <c r="B242" s="334" t="s">
        <v>130</v>
      </c>
      <c r="C242" s="340">
        <v>239367813</v>
      </c>
      <c r="D242" s="340">
        <v>1018827823</v>
      </c>
      <c r="E242" s="340">
        <v>850435140</v>
      </c>
      <c r="F242" s="340">
        <v>70975130</v>
      </c>
    </row>
    <row r="243" spans="1:6" x14ac:dyDescent="0.25">
      <c r="A243" s="339">
        <v>243627001</v>
      </c>
      <c r="B243" s="334" t="s">
        <v>119</v>
      </c>
      <c r="C243" s="340">
        <v>239367813</v>
      </c>
      <c r="D243" s="340">
        <v>512843823</v>
      </c>
      <c r="E243" s="340">
        <v>344451140</v>
      </c>
      <c r="F243" s="340">
        <v>70975130</v>
      </c>
    </row>
    <row r="244" spans="1:6" x14ac:dyDescent="0.25">
      <c r="A244" s="339">
        <v>243627002</v>
      </c>
      <c r="B244" s="334" t="s">
        <v>120</v>
      </c>
      <c r="C244" s="340">
        <v>0</v>
      </c>
      <c r="D244" s="340">
        <v>505984000</v>
      </c>
      <c r="E244" s="340">
        <v>505984000</v>
      </c>
      <c r="F244" s="340">
        <v>0</v>
      </c>
    </row>
    <row r="245" spans="1:6" x14ac:dyDescent="0.25">
      <c r="A245" s="339">
        <v>243698</v>
      </c>
      <c r="B245" s="334" t="s">
        <v>455</v>
      </c>
      <c r="C245" s="340">
        <v>64830120</v>
      </c>
      <c r="D245" s="340">
        <v>140083626</v>
      </c>
      <c r="E245" s="340">
        <v>88078489</v>
      </c>
      <c r="F245" s="340">
        <v>12824983</v>
      </c>
    </row>
    <row r="246" spans="1:6" x14ac:dyDescent="0.25">
      <c r="A246" s="339">
        <v>243698001</v>
      </c>
      <c r="B246" s="334" t="s">
        <v>119</v>
      </c>
      <c r="C246" s="340">
        <v>64830120</v>
      </c>
      <c r="D246" s="340">
        <v>70041626</v>
      </c>
      <c r="E246" s="340">
        <v>18036489</v>
      </c>
      <c r="F246" s="340">
        <v>12824983</v>
      </c>
    </row>
    <row r="247" spans="1:6" x14ac:dyDescent="0.25">
      <c r="A247" s="339">
        <v>243698002</v>
      </c>
      <c r="B247" s="334" t="s">
        <v>120</v>
      </c>
      <c r="C247" s="340">
        <v>0</v>
      </c>
      <c r="D247" s="340">
        <v>70042000</v>
      </c>
      <c r="E247" s="340">
        <v>70042000</v>
      </c>
      <c r="F247" s="340">
        <v>0</v>
      </c>
    </row>
    <row r="248" spans="1:6" x14ac:dyDescent="0.25">
      <c r="A248" s="339">
        <v>2440</v>
      </c>
      <c r="B248" s="334" t="s">
        <v>131</v>
      </c>
      <c r="C248" s="340">
        <v>0</v>
      </c>
      <c r="D248" s="340">
        <v>25592300</v>
      </c>
      <c r="E248" s="340">
        <v>25592300</v>
      </c>
      <c r="F248" s="340">
        <v>0</v>
      </c>
    </row>
    <row r="249" spans="1:6" x14ac:dyDescent="0.25">
      <c r="A249" s="339">
        <v>244016</v>
      </c>
      <c r="B249" s="334" t="s">
        <v>133</v>
      </c>
      <c r="C249" s="340">
        <v>0</v>
      </c>
      <c r="D249" s="340">
        <v>25592300</v>
      </c>
      <c r="E249" s="340">
        <v>25592300</v>
      </c>
      <c r="F249" s="340">
        <v>0</v>
      </c>
    </row>
    <row r="250" spans="1:6" x14ac:dyDescent="0.25">
      <c r="A250" s="339">
        <v>244016001</v>
      </c>
      <c r="B250" s="334" t="s">
        <v>133</v>
      </c>
      <c r="C250" s="340">
        <v>0</v>
      </c>
      <c r="D250" s="340">
        <v>25592300</v>
      </c>
      <c r="E250" s="340">
        <v>25592300</v>
      </c>
      <c r="F250" s="340">
        <v>0</v>
      </c>
    </row>
    <row r="251" spans="1:6" x14ac:dyDescent="0.25">
      <c r="A251" s="339">
        <v>2445</v>
      </c>
      <c r="B251" s="334" t="s">
        <v>379</v>
      </c>
      <c r="C251" s="340">
        <v>11814782.9</v>
      </c>
      <c r="D251" s="340">
        <v>53875800.369999997</v>
      </c>
      <c r="E251" s="340">
        <v>47734846.259999998</v>
      </c>
      <c r="F251" s="340">
        <v>5673828.79</v>
      </c>
    </row>
    <row r="252" spans="1:6" x14ac:dyDescent="0.25">
      <c r="A252" s="339">
        <v>244502</v>
      </c>
      <c r="B252" s="334" t="s">
        <v>378</v>
      </c>
      <c r="C252" s="340">
        <v>11814782.9</v>
      </c>
      <c r="D252" s="340">
        <v>33869800.369999997</v>
      </c>
      <c r="E252" s="340">
        <v>27728846.260000002</v>
      </c>
      <c r="F252" s="340">
        <v>5673828.79</v>
      </c>
    </row>
    <row r="253" spans="1:6" x14ac:dyDescent="0.25">
      <c r="A253" s="339">
        <v>244502001</v>
      </c>
      <c r="B253" s="334" t="s">
        <v>378</v>
      </c>
      <c r="C253" s="340">
        <v>11814782.9</v>
      </c>
      <c r="D253" s="340">
        <v>33869800.369999997</v>
      </c>
      <c r="E253" s="340">
        <v>27728846.260000002</v>
      </c>
      <c r="F253" s="340">
        <v>5673828.79</v>
      </c>
    </row>
    <row r="254" spans="1:6" x14ac:dyDescent="0.25">
      <c r="A254" s="339">
        <v>244580</v>
      </c>
      <c r="B254" s="334" t="s">
        <v>392</v>
      </c>
      <c r="C254" s="340">
        <v>0</v>
      </c>
      <c r="D254" s="340">
        <v>20006000</v>
      </c>
      <c r="E254" s="340">
        <v>20006000</v>
      </c>
      <c r="F254" s="340">
        <v>0</v>
      </c>
    </row>
    <row r="255" spans="1:6" x14ac:dyDescent="0.25">
      <c r="A255" s="339">
        <v>244580001</v>
      </c>
      <c r="B255" s="334" t="s">
        <v>392</v>
      </c>
      <c r="C255" s="340">
        <v>0</v>
      </c>
      <c r="D255" s="340">
        <v>20006000</v>
      </c>
      <c r="E255" s="340">
        <v>20006000</v>
      </c>
      <c r="F255" s="340">
        <v>0</v>
      </c>
    </row>
    <row r="256" spans="1:6" x14ac:dyDescent="0.25">
      <c r="A256" s="339">
        <v>2460</v>
      </c>
      <c r="B256" s="334" t="s">
        <v>134</v>
      </c>
      <c r="C256" s="340">
        <v>151691054</v>
      </c>
      <c r="D256" s="340">
        <v>0</v>
      </c>
      <c r="E256" s="340">
        <v>0</v>
      </c>
      <c r="F256" s="340">
        <v>151691054</v>
      </c>
    </row>
    <row r="257" spans="1:6" x14ac:dyDescent="0.25">
      <c r="A257" s="339">
        <v>246002</v>
      </c>
      <c r="B257" s="334" t="s">
        <v>135</v>
      </c>
      <c r="C257" s="340">
        <v>151691054</v>
      </c>
      <c r="D257" s="340">
        <v>0</v>
      </c>
      <c r="E257" s="340">
        <v>0</v>
      </c>
      <c r="F257" s="340">
        <v>151691054</v>
      </c>
    </row>
    <row r="258" spans="1:6" x14ac:dyDescent="0.25">
      <c r="A258" s="339">
        <v>246002001</v>
      </c>
      <c r="B258" s="334" t="s">
        <v>135</v>
      </c>
      <c r="C258" s="340">
        <v>151691054</v>
      </c>
      <c r="D258" s="340">
        <v>0</v>
      </c>
      <c r="E258" s="340">
        <v>0</v>
      </c>
      <c r="F258" s="340">
        <v>151691054</v>
      </c>
    </row>
    <row r="259" spans="1:6" x14ac:dyDescent="0.25">
      <c r="A259" s="339">
        <v>2490</v>
      </c>
      <c r="B259" s="334" t="s">
        <v>136</v>
      </c>
      <c r="C259" s="340">
        <v>7961140332.6700001</v>
      </c>
      <c r="D259" s="340">
        <v>22832807289.93</v>
      </c>
      <c r="E259" s="340">
        <v>19667447362.549999</v>
      </c>
      <c r="F259" s="340">
        <v>4795780405.29</v>
      </c>
    </row>
    <row r="260" spans="1:6" x14ac:dyDescent="0.25">
      <c r="A260" s="339">
        <v>249025</v>
      </c>
      <c r="B260" s="334" t="s">
        <v>137</v>
      </c>
      <c r="C260" s="340">
        <v>0</v>
      </c>
      <c r="D260" s="340">
        <v>47712600</v>
      </c>
      <c r="E260" s="340">
        <v>47712600</v>
      </c>
      <c r="F260" s="340">
        <v>0</v>
      </c>
    </row>
    <row r="261" spans="1:6" ht="30" x14ac:dyDescent="0.25">
      <c r="A261" s="339">
        <v>249025002</v>
      </c>
      <c r="B261" s="334" t="s">
        <v>138</v>
      </c>
      <c r="C261" s="340">
        <v>0</v>
      </c>
      <c r="D261" s="340">
        <v>47712600</v>
      </c>
      <c r="E261" s="340">
        <v>47712600</v>
      </c>
      <c r="F261" s="340">
        <v>0</v>
      </c>
    </row>
    <row r="262" spans="1:6" x14ac:dyDescent="0.25">
      <c r="A262" s="339">
        <v>249027</v>
      </c>
      <c r="B262" s="334" t="s">
        <v>139</v>
      </c>
      <c r="C262" s="340">
        <v>0</v>
      </c>
      <c r="D262" s="340">
        <v>18241487.600000001</v>
      </c>
      <c r="E262" s="340">
        <v>18241487.600000001</v>
      </c>
      <c r="F262" s="340">
        <v>0</v>
      </c>
    </row>
    <row r="263" spans="1:6" x14ac:dyDescent="0.25">
      <c r="A263" s="339">
        <v>249027001</v>
      </c>
      <c r="B263" s="334" t="s">
        <v>139</v>
      </c>
      <c r="C263" s="340">
        <v>0</v>
      </c>
      <c r="D263" s="340">
        <v>18241487.600000001</v>
      </c>
      <c r="E263" s="340">
        <v>18241487.600000001</v>
      </c>
      <c r="F263" s="340">
        <v>0</v>
      </c>
    </row>
    <row r="264" spans="1:6" x14ac:dyDescent="0.25">
      <c r="A264" s="339">
        <v>249032</v>
      </c>
      <c r="B264" s="334" t="s">
        <v>140</v>
      </c>
      <c r="C264" s="340">
        <v>31228538</v>
      </c>
      <c r="D264" s="340">
        <v>20441635</v>
      </c>
      <c r="E264" s="340">
        <v>50096058</v>
      </c>
      <c r="F264" s="340">
        <v>60882961</v>
      </c>
    </row>
    <row r="265" spans="1:6" x14ac:dyDescent="0.25">
      <c r="A265" s="339">
        <v>249032001</v>
      </c>
      <c r="B265" s="334" t="s">
        <v>140</v>
      </c>
      <c r="C265" s="340">
        <v>31228538</v>
      </c>
      <c r="D265" s="340">
        <v>20441635</v>
      </c>
      <c r="E265" s="340">
        <v>50096058</v>
      </c>
      <c r="F265" s="340">
        <v>60882961</v>
      </c>
    </row>
    <row r="266" spans="1:6" ht="30" x14ac:dyDescent="0.25">
      <c r="A266" s="339">
        <v>249034</v>
      </c>
      <c r="B266" s="334" t="s">
        <v>141</v>
      </c>
      <c r="C266" s="340">
        <v>0</v>
      </c>
      <c r="D266" s="340">
        <v>1009959000</v>
      </c>
      <c r="E266" s="340">
        <v>1009959000</v>
      </c>
      <c r="F266" s="340">
        <v>0</v>
      </c>
    </row>
    <row r="267" spans="1:6" ht="30" x14ac:dyDescent="0.25">
      <c r="A267" s="339">
        <v>249034001</v>
      </c>
      <c r="B267" s="334" t="s">
        <v>142</v>
      </c>
      <c r="C267" s="340">
        <v>0</v>
      </c>
      <c r="D267" s="340">
        <v>673232000</v>
      </c>
      <c r="E267" s="340">
        <v>673232000</v>
      </c>
      <c r="F267" s="340">
        <v>0</v>
      </c>
    </row>
    <row r="268" spans="1:6" x14ac:dyDescent="0.25">
      <c r="A268" s="339">
        <v>249034002</v>
      </c>
      <c r="B268" s="334" t="s">
        <v>143</v>
      </c>
      <c r="C268" s="340">
        <v>0</v>
      </c>
      <c r="D268" s="340">
        <v>336727000</v>
      </c>
      <c r="E268" s="340">
        <v>336727000</v>
      </c>
      <c r="F268" s="340">
        <v>0</v>
      </c>
    </row>
    <row r="269" spans="1:6" x14ac:dyDescent="0.25">
      <c r="A269" s="339">
        <v>249040</v>
      </c>
      <c r="B269" s="334" t="s">
        <v>144</v>
      </c>
      <c r="C269" s="340">
        <v>75178596</v>
      </c>
      <c r="D269" s="340">
        <v>23283793</v>
      </c>
      <c r="E269" s="340">
        <v>23283793</v>
      </c>
      <c r="F269" s="340">
        <v>75178596</v>
      </c>
    </row>
    <row r="270" spans="1:6" x14ac:dyDescent="0.25">
      <c r="A270" s="339">
        <v>249040001</v>
      </c>
      <c r="B270" s="334" t="s">
        <v>144</v>
      </c>
      <c r="C270" s="340">
        <v>75178596</v>
      </c>
      <c r="D270" s="340">
        <v>23283793</v>
      </c>
      <c r="E270" s="340">
        <v>23283793</v>
      </c>
      <c r="F270" s="340">
        <v>75178596</v>
      </c>
    </row>
    <row r="271" spans="1:6" x14ac:dyDescent="0.25">
      <c r="A271" s="339">
        <v>249050</v>
      </c>
      <c r="B271" s="334" t="s">
        <v>145</v>
      </c>
      <c r="C271" s="340">
        <v>0</v>
      </c>
      <c r="D271" s="340">
        <v>2355868300</v>
      </c>
      <c r="E271" s="340">
        <v>2355868300</v>
      </c>
      <c r="F271" s="340">
        <v>0</v>
      </c>
    </row>
    <row r="272" spans="1:6" x14ac:dyDescent="0.25">
      <c r="A272" s="339">
        <v>249050001</v>
      </c>
      <c r="B272" s="334" t="s">
        <v>146</v>
      </c>
      <c r="C272" s="340">
        <v>0</v>
      </c>
      <c r="D272" s="340">
        <v>2019141300</v>
      </c>
      <c r="E272" s="340">
        <v>2019141300</v>
      </c>
      <c r="F272" s="340">
        <v>0</v>
      </c>
    </row>
    <row r="273" spans="1:6" x14ac:dyDescent="0.25">
      <c r="A273" s="339">
        <v>249050002</v>
      </c>
      <c r="B273" s="334" t="s">
        <v>147</v>
      </c>
      <c r="C273" s="340">
        <v>0</v>
      </c>
      <c r="D273" s="340">
        <v>336727000</v>
      </c>
      <c r="E273" s="340">
        <v>336727000</v>
      </c>
      <c r="F273" s="340">
        <v>0</v>
      </c>
    </row>
    <row r="274" spans="1:6" x14ac:dyDescent="0.25">
      <c r="A274" s="339">
        <v>249051</v>
      </c>
      <c r="B274" s="334" t="s">
        <v>148</v>
      </c>
      <c r="C274" s="340">
        <v>908677054.79999995</v>
      </c>
      <c r="D274" s="340">
        <v>664604982.79999995</v>
      </c>
      <c r="E274" s="340">
        <v>281400562</v>
      </c>
      <c r="F274" s="340">
        <v>525472634</v>
      </c>
    </row>
    <row r="275" spans="1:6" x14ac:dyDescent="0.25">
      <c r="A275" s="339">
        <v>249051001</v>
      </c>
      <c r="B275" s="334" t="s">
        <v>148</v>
      </c>
      <c r="C275" s="340">
        <v>908677054.79999995</v>
      </c>
      <c r="D275" s="340">
        <v>664604982.79999995</v>
      </c>
      <c r="E275" s="340">
        <v>281400562</v>
      </c>
      <c r="F275" s="340">
        <v>525472634</v>
      </c>
    </row>
    <row r="276" spans="1:6" x14ac:dyDescent="0.25">
      <c r="A276" s="339">
        <v>249054</v>
      </c>
      <c r="B276" s="334" t="s">
        <v>118</v>
      </c>
      <c r="C276" s="340">
        <v>0</v>
      </c>
      <c r="D276" s="340">
        <v>9856371145</v>
      </c>
      <c r="E276" s="340">
        <v>9907113713</v>
      </c>
      <c r="F276" s="340">
        <v>50742568</v>
      </c>
    </row>
    <row r="277" spans="1:6" x14ac:dyDescent="0.25">
      <c r="A277" s="339">
        <v>249054001</v>
      </c>
      <c r="B277" s="334" t="s">
        <v>118</v>
      </c>
      <c r="C277" s="340">
        <v>0</v>
      </c>
      <c r="D277" s="340">
        <v>9856371145</v>
      </c>
      <c r="E277" s="340">
        <v>9907113713</v>
      </c>
      <c r="F277" s="340">
        <v>50742568</v>
      </c>
    </row>
    <row r="278" spans="1:6" x14ac:dyDescent="0.25">
      <c r="A278" s="339">
        <v>249055</v>
      </c>
      <c r="B278" s="334" t="s">
        <v>122</v>
      </c>
      <c r="C278" s="340">
        <v>6377080992.6000004</v>
      </c>
      <c r="D278" s="340">
        <v>8099503211.9499998</v>
      </c>
      <c r="E278" s="340">
        <v>5526481365.9499998</v>
      </c>
      <c r="F278" s="340">
        <v>3804059146.5999999</v>
      </c>
    </row>
    <row r="279" spans="1:6" x14ac:dyDescent="0.25">
      <c r="A279" s="339">
        <v>249055001</v>
      </c>
      <c r="B279" s="334" t="s">
        <v>122</v>
      </c>
      <c r="C279" s="340">
        <v>6377080992.6000004</v>
      </c>
      <c r="D279" s="340">
        <v>8099503211.9499998</v>
      </c>
      <c r="E279" s="340">
        <v>5526481365.9499998</v>
      </c>
      <c r="F279" s="340">
        <v>3804059146.5999999</v>
      </c>
    </row>
    <row r="280" spans="1:6" x14ac:dyDescent="0.25">
      <c r="A280" s="339">
        <v>249058</v>
      </c>
      <c r="B280" s="334" t="s">
        <v>27</v>
      </c>
      <c r="C280" s="340">
        <v>568975151.26999998</v>
      </c>
      <c r="D280" s="340">
        <v>736821134.58000004</v>
      </c>
      <c r="E280" s="340">
        <v>447290483</v>
      </c>
      <c r="F280" s="340">
        <v>279444499.69</v>
      </c>
    </row>
    <row r="281" spans="1:6" x14ac:dyDescent="0.25">
      <c r="A281" s="339">
        <v>249058001</v>
      </c>
      <c r="B281" s="334" t="s">
        <v>27</v>
      </c>
      <c r="C281" s="340">
        <v>568975151.26999998</v>
      </c>
      <c r="D281" s="340">
        <v>736821134.58000004</v>
      </c>
      <c r="E281" s="340">
        <v>447290483</v>
      </c>
      <c r="F281" s="340">
        <v>279444499.69</v>
      </c>
    </row>
    <row r="282" spans="1:6" x14ac:dyDescent="0.25">
      <c r="A282" s="339">
        <v>25</v>
      </c>
      <c r="B282" s="334" t="s">
        <v>150</v>
      </c>
      <c r="C282" s="340">
        <v>18543368639.290001</v>
      </c>
      <c r="D282" s="340">
        <v>74149820399</v>
      </c>
      <c r="E282" s="340">
        <v>85533811841</v>
      </c>
      <c r="F282" s="340">
        <v>29927360081.290001</v>
      </c>
    </row>
    <row r="283" spans="1:6" x14ac:dyDescent="0.25">
      <c r="A283" s="339">
        <v>2511</v>
      </c>
      <c r="B283" s="334" t="s">
        <v>151</v>
      </c>
      <c r="C283" s="340">
        <v>16155512325.16</v>
      </c>
      <c r="D283" s="340">
        <v>73965784065</v>
      </c>
      <c r="E283" s="340">
        <v>85349775507</v>
      </c>
      <c r="F283" s="340">
        <v>27539503767.16</v>
      </c>
    </row>
    <row r="284" spans="1:6" x14ac:dyDescent="0.25">
      <c r="A284" s="339">
        <v>251101</v>
      </c>
      <c r="B284" s="334" t="s">
        <v>152</v>
      </c>
      <c r="C284" s="340">
        <v>0</v>
      </c>
      <c r="D284" s="340">
        <v>40762065319.209999</v>
      </c>
      <c r="E284" s="340">
        <v>40762065319.209999</v>
      </c>
      <c r="F284" s="340">
        <v>0</v>
      </c>
    </row>
    <row r="285" spans="1:6" x14ac:dyDescent="0.25">
      <c r="A285" s="339">
        <v>251101001</v>
      </c>
      <c r="B285" s="334" t="s">
        <v>152</v>
      </c>
      <c r="C285" s="340">
        <v>0</v>
      </c>
      <c r="D285" s="340">
        <v>40762065319.209999</v>
      </c>
      <c r="E285" s="340">
        <v>40762065319.209999</v>
      </c>
      <c r="F285" s="340">
        <v>0</v>
      </c>
    </row>
    <row r="286" spans="1:6" x14ac:dyDescent="0.25">
      <c r="A286" s="339">
        <v>251102</v>
      </c>
      <c r="B286" s="334" t="s">
        <v>153</v>
      </c>
      <c r="C286" s="340">
        <v>0</v>
      </c>
      <c r="D286" s="340">
        <v>4161414671</v>
      </c>
      <c r="E286" s="340">
        <v>4161414671</v>
      </c>
      <c r="F286" s="340">
        <v>0</v>
      </c>
    </row>
    <row r="287" spans="1:6" x14ac:dyDescent="0.25">
      <c r="A287" s="339">
        <v>251102001</v>
      </c>
      <c r="B287" s="334" t="s">
        <v>153</v>
      </c>
      <c r="C287" s="340">
        <v>0</v>
      </c>
      <c r="D287" s="340">
        <v>4161414671</v>
      </c>
      <c r="E287" s="340">
        <v>4161414671</v>
      </c>
      <c r="F287" s="340">
        <v>0</v>
      </c>
    </row>
    <row r="288" spans="1:6" x14ac:dyDescent="0.25">
      <c r="A288" s="339">
        <v>251104</v>
      </c>
      <c r="B288" s="334" t="s">
        <v>154</v>
      </c>
      <c r="C288" s="340">
        <v>6636220952.9399996</v>
      </c>
      <c r="D288" s="340">
        <v>584014555</v>
      </c>
      <c r="E288" s="340">
        <v>3732776138</v>
      </c>
      <c r="F288" s="340">
        <v>9784982535.9400005</v>
      </c>
    </row>
    <row r="289" spans="1:6" x14ac:dyDescent="0.25">
      <c r="A289" s="339">
        <v>251104001</v>
      </c>
      <c r="B289" s="334" t="s">
        <v>154</v>
      </c>
      <c r="C289" s="340">
        <v>6636220952.9399996</v>
      </c>
      <c r="D289" s="340">
        <v>584014555</v>
      </c>
      <c r="E289" s="340">
        <v>3732776138</v>
      </c>
      <c r="F289" s="340">
        <v>9784982535.9400005</v>
      </c>
    </row>
    <row r="290" spans="1:6" x14ac:dyDescent="0.25">
      <c r="A290" s="339">
        <v>251105</v>
      </c>
      <c r="B290" s="334" t="s">
        <v>155</v>
      </c>
      <c r="C290" s="340">
        <v>3332896788.2800002</v>
      </c>
      <c r="D290" s="340">
        <v>359615258</v>
      </c>
      <c r="E290" s="340">
        <v>2036495718</v>
      </c>
      <c r="F290" s="340">
        <v>5009777248.2799997</v>
      </c>
    </row>
    <row r="291" spans="1:6" x14ac:dyDescent="0.25">
      <c r="A291" s="339">
        <v>251105001</v>
      </c>
      <c r="B291" s="334" t="s">
        <v>155</v>
      </c>
      <c r="C291" s="340">
        <v>3332896788.2800002</v>
      </c>
      <c r="D291" s="340">
        <v>359615258</v>
      </c>
      <c r="E291" s="340">
        <v>2036495718</v>
      </c>
      <c r="F291" s="340">
        <v>5009777248.2799997</v>
      </c>
    </row>
    <row r="292" spans="1:6" x14ac:dyDescent="0.25">
      <c r="A292" s="339">
        <v>251106</v>
      </c>
      <c r="B292" s="334" t="s">
        <v>156</v>
      </c>
      <c r="C292" s="340">
        <v>1378762406</v>
      </c>
      <c r="D292" s="340">
        <v>206025309</v>
      </c>
      <c r="E292" s="340">
        <v>1038469127</v>
      </c>
      <c r="F292" s="340">
        <v>2211206224</v>
      </c>
    </row>
    <row r="293" spans="1:6" x14ac:dyDescent="0.25">
      <c r="A293" s="339">
        <v>251106001</v>
      </c>
      <c r="B293" s="334" t="s">
        <v>156</v>
      </c>
      <c r="C293" s="340">
        <v>1378762406</v>
      </c>
      <c r="D293" s="340">
        <v>206025309</v>
      </c>
      <c r="E293" s="340">
        <v>1038469127</v>
      </c>
      <c r="F293" s="340">
        <v>2211206224</v>
      </c>
    </row>
    <row r="294" spans="1:6" x14ac:dyDescent="0.25">
      <c r="A294" s="339">
        <v>251107</v>
      </c>
      <c r="B294" s="334" t="s">
        <v>157</v>
      </c>
      <c r="C294" s="340">
        <v>0</v>
      </c>
      <c r="D294" s="340">
        <v>71178818</v>
      </c>
      <c r="E294" s="340">
        <v>4318558313</v>
      </c>
      <c r="F294" s="340">
        <v>4247379495</v>
      </c>
    </row>
    <row r="295" spans="1:6" x14ac:dyDescent="0.25">
      <c r="A295" s="339">
        <v>251107001</v>
      </c>
      <c r="B295" s="334" t="s">
        <v>157</v>
      </c>
      <c r="C295" s="340">
        <v>0</v>
      </c>
      <c r="D295" s="340">
        <v>71178818</v>
      </c>
      <c r="E295" s="340">
        <v>4318558313</v>
      </c>
      <c r="F295" s="340">
        <v>4247379495</v>
      </c>
    </row>
    <row r="296" spans="1:6" x14ac:dyDescent="0.25">
      <c r="A296" s="339">
        <v>251108</v>
      </c>
      <c r="B296" s="334" t="s">
        <v>89</v>
      </c>
      <c r="C296" s="340">
        <v>0</v>
      </c>
      <c r="D296" s="340">
        <v>186330386.34</v>
      </c>
      <c r="E296" s="340">
        <v>186330386.34</v>
      </c>
      <c r="F296" s="340">
        <v>0</v>
      </c>
    </row>
    <row r="297" spans="1:6" x14ac:dyDescent="0.25">
      <c r="A297" s="339">
        <v>251108001</v>
      </c>
      <c r="B297" s="334" t="s">
        <v>89</v>
      </c>
      <c r="C297" s="340">
        <v>0</v>
      </c>
      <c r="D297" s="340">
        <v>186330386.34</v>
      </c>
      <c r="E297" s="340">
        <v>186330386.34</v>
      </c>
      <c r="F297" s="340">
        <v>0</v>
      </c>
    </row>
    <row r="298" spans="1:6" x14ac:dyDescent="0.25">
      <c r="A298" s="339">
        <v>251109</v>
      </c>
      <c r="B298" s="334" t="s">
        <v>158</v>
      </c>
      <c r="C298" s="340">
        <v>4807632177.9399996</v>
      </c>
      <c r="D298" s="340">
        <v>863321960</v>
      </c>
      <c r="E298" s="340">
        <v>2239542876</v>
      </c>
      <c r="F298" s="340">
        <v>6183853093.9399996</v>
      </c>
    </row>
    <row r="299" spans="1:6" x14ac:dyDescent="0.25">
      <c r="A299" s="339">
        <v>251109001</v>
      </c>
      <c r="B299" s="334" t="s">
        <v>158</v>
      </c>
      <c r="C299" s="340">
        <v>4222071125.4299998</v>
      </c>
      <c r="D299" s="340">
        <v>819233979</v>
      </c>
      <c r="E299" s="340">
        <v>1977858789</v>
      </c>
      <c r="F299" s="340">
        <v>5380695935.4300003</v>
      </c>
    </row>
    <row r="300" spans="1:6" x14ac:dyDescent="0.25">
      <c r="A300" s="339">
        <v>251109002</v>
      </c>
      <c r="B300" s="334" t="s">
        <v>159</v>
      </c>
      <c r="C300" s="340">
        <v>585561052.50999999</v>
      </c>
      <c r="D300" s="340">
        <v>44087981</v>
      </c>
      <c r="E300" s="340">
        <v>261684087</v>
      </c>
      <c r="F300" s="340">
        <v>803157158.50999999</v>
      </c>
    </row>
    <row r="301" spans="1:6" x14ac:dyDescent="0.25">
      <c r="A301" s="339">
        <v>251110</v>
      </c>
      <c r="B301" s="334" t="s">
        <v>160</v>
      </c>
      <c r="C301" s="340">
        <v>0</v>
      </c>
      <c r="D301" s="340">
        <v>6819739804.5100002</v>
      </c>
      <c r="E301" s="340">
        <v>6922044974.5100002</v>
      </c>
      <c r="F301" s="340">
        <v>102305170</v>
      </c>
    </row>
    <row r="302" spans="1:6" x14ac:dyDescent="0.25">
      <c r="A302" s="339">
        <v>251110001</v>
      </c>
      <c r="B302" s="334" t="s">
        <v>160</v>
      </c>
      <c r="C302" s="340">
        <v>0</v>
      </c>
      <c r="D302" s="340">
        <v>6819739804.5100002</v>
      </c>
      <c r="E302" s="340">
        <v>6922044974.5100002</v>
      </c>
      <c r="F302" s="340">
        <v>102305170</v>
      </c>
    </row>
    <row r="303" spans="1:6" x14ac:dyDescent="0.25">
      <c r="A303" s="339">
        <v>251111</v>
      </c>
      <c r="B303" s="334" t="s">
        <v>161</v>
      </c>
      <c r="C303" s="340">
        <v>0</v>
      </c>
      <c r="D303" s="340">
        <v>1752073300</v>
      </c>
      <c r="E303" s="340">
        <v>1752073300</v>
      </c>
      <c r="F303" s="340">
        <v>0</v>
      </c>
    </row>
    <row r="304" spans="1:6" x14ac:dyDescent="0.25">
      <c r="A304" s="339">
        <v>251111001</v>
      </c>
      <c r="B304" s="334" t="s">
        <v>161</v>
      </c>
      <c r="C304" s="340">
        <v>0</v>
      </c>
      <c r="D304" s="340">
        <v>1752073300</v>
      </c>
      <c r="E304" s="340">
        <v>1752073300</v>
      </c>
      <c r="F304" s="340">
        <v>0</v>
      </c>
    </row>
    <row r="305" spans="1:6" x14ac:dyDescent="0.25">
      <c r="A305" s="339">
        <v>251122</v>
      </c>
      <c r="B305" s="334" t="s">
        <v>163</v>
      </c>
      <c r="C305" s="340">
        <v>0</v>
      </c>
      <c r="D305" s="340">
        <v>9558703388</v>
      </c>
      <c r="E305" s="340">
        <v>9558703388</v>
      </c>
      <c r="F305" s="340">
        <v>0</v>
      </c>
    </row>
    <row r="306" spans="1:6" x14ac:dyDescent="0.25">
      <c r="A306" s="339">
        <v>251122001</v>
      </c>
      <c r="B306" s="334" t="s">
        <v>163</v>
      </c>
      <c r="C306" s="340">
        <v>0</v>
      </c>
      <c r="D306" s="340">
        <v>9558703388</v>
      </c>
      <c r="E306" s="340">
        <v>9558703388</v>
      </c>
      <c r="F306" s="340">
        <v>0</v>
      </c>
    </row>
    <row r="307" spans="1:6" x14ac:dyDescent="0.25">
      <c r="A307" s="339">
        <v>251123</v>
      </c>
      <c r="B307" s="334" t="s">
        <v>164</v>
      </c>
      <c r="C307" s="340">
        <v>0</v>
      </c>
      <c r="D307" s="340">
        <v>5871992143</v>
      </c>
      <c r="E307" s="340">
        <v>5871992143</v>
      </c>
      <c r="F307" s="340">
        <v>0</v>
      </c>
    </row>
    <row r="308" spans="1:6" x14ac:dyDescent="0.25">
      <c r="A308" s="339">
        <v>251123001</v>
      </c>
      <c r="B308" s="334" t="s">
        <v>164</v>
      </c>
      <c r="C308" s="340">
        <v>0</v>
      </c>
      <c r="D308" s="340">
        <v>5871992143</v>
      </c>
      <c r="E308" s="340">
        <v>5871992143</v>
      </c>
      <c r="F308" s="340">
        <v>0</v>
      </c>
    </row>
    <row r="309" spans="1:6" x14ac:dyDescent="0.25">
      <c r="A309" s="339">
        <v>251124</v>
      </c>
      <c r="B309" s="334" t="s">
        <v>165</v>
      </c>
      <c r="C309" s="340">
        <v>0</v>
      </c>
      <c r="D309" s="340">
        <v>2692107800</v>
      </c>
      <c r="E309" s="340">
        <v>2692107800</v>
      </c>
      <c r="F309" s="340">
        <v>0</v>
      </c>
    </row>
    <row r="310" spans="1:6" x14ac:dyDescent="0.25">
      <c r="A310" s="339">
        <v>251124001</v>
      </c>
      <c r="B310" s="334" t="s">
        <v>165</v>
      </c>
      <c r="C310" s="340">
        <v>0</v>
      </c>
      <c r="D310" s="340">
        <v>2692107800</v>
      </c>
      <c r="E310" s="340">
        <v>2692107800</v>
      </c>
      <c r="F310" s="340">
        <v>0</v>
      </c>
    </row>
    <row r="311" spans="1:6" x14ac:dyDescent="0.25">
      <c r="A311" s="339">
        <v>251125</v>
      </c>
      <c r="B311" s="334" t="s">
        <v>166</v>
      </c>
      <c r="C311" s="340">
        <v>0</v>
      </c>
      <c r="D311" s="340">
        <v>77201352.939999998</v>
      </c>
      <c r="E311" s="340">
        <v>77201352.939999998</v>
      </c>
      <c r="F311" s="340">
        <v>0</v>
      </c>
    </row>
    <row r="312" spans="1:6" x14ac:dyDescent="0.25">
      <c r="A312" s="339">
        <v>251125001</v>
      </c>
      <c r="B312" s="334" t="s">
        <v>166</v>
      </c>
      <c r="C312" s="340">
        <v>0</v>
      </c>
      <c r="D312" s="340">
        <v>77201352.939999998</v>
      </c>
      <c r="E312" s="340">
        <v>77201352.939999998</v>
      </c>
      <c r="F312" s="340">
        <v>0</v>
      </c>
    </row>
    <row r="313" spans="1:6" x14ac:dyDescent="0.25">
      <c r="A313" s="339">
        <v>2512</v>
      </c>
      <c r="B313" s="334" t="s">
        <v>167</v>
      </c>
      <c r="C313" s="340">
        <v>2387856314.1300001</v>
      </c>
      <c r="D313" s="340">
        <v>184036334</v>
      </c>
      <c r="E313" s="340">
        <v>184036334</v>
      </c>
      <c r="F313" s="340">
        <v>2387856314.1300001</v>
      </c>
    </row>
    <row r="314" spans="1:6" x14ac:dyDescent="0.25">
      <c r="A314" s="339">
        <v>251201</v>
      </c>
      <c r="B314" s="334" t="s">
        <v>158</v>
      </c>
      <c r="C314" s="340">
        <v>2387856314.1300001</v>
      </c>
      <c r="D314" s="340">
        <v>0</v>
      </c>
      <c r="E314" s="340">
        <v>0</v>
      </c>
      <c r="F314" s="340">
        <v>2387856314.1300001</v>
      </c>
    </row>
    <row r="315" spans="1:6" x14ac:dyDescent="0.25">
      <c r="A315" s="339">
        <v>251201001</v>
      </c>
      <c r="B315" s="334" t="s">
        <v>158</v>
      </c>
      <c r="C315" s="340">
        <v>2387856314.1300001</v>
      </c>
      <c r="D315" s="340">
        <v>0</v>
      </c>
      <c r="E315" s="340">
        <v>0</v>
      </c>
      <c r="F315" s="340">
        <v>2387856314.1300001</v>
      </c>
    </row>
    <row r="316" spans="1:6" x14ac:dyDescent="0.25">
      <c r="A316" s="339">
        <v>251202</v>
      </c>
      <c r="B316" s="334" t="s">
        <v>447</v>
      </c>
      <c r="C316" s="340">
        <v>0</v>
      </c>
      <c r="D316" s="340">
        <v>184036334</v>
      </c>
      <c r="E316" s="340">
        <v>184036334</v>
      </c>
      <c r="F316" s="340">
        <v>0</v>
      </c>
    </row>
    <row r="317" spans="1:6" x14ac:dyDescent="0.25">
      <c r="A317" s="339">
        <v>251202001</v>
      </c>
      <c r="B317" s="334" t="s">
        <v>447</v>
      </c>
      <c r="C317" s="340">
        <v>0</v>
      </c>
      <c r="D317" s="340">
        <v>184036334</v>
      </c>
      <c r="E317" s="340">
        <v>184036334</v>
      </c>
      <c r="F317" s="340">
        <v>0</v>
      </c>
    </row>
    <row r="318" spans="1:6" x14ac:dyDescent="0.25">
      <c r="A318" s="339">
        <v>27</v>
      </c>
      <c r="B318" s="334" t="s">
        <v>168</v>
      </c>
      <c r="C318" s="340">
        <v>3900463313.2199998</v>
      </c>
      <c r="D318" s="340">
        <v>1201311777.97</v>
      </c>
      <c r="E318" s="340">
        <v>10488599906.98</v>
      </c>
      <c r="F318" s="340">
        <v>13187751442.23</v>
      </c>
    </row>
    <row r="319" spans="1:6" x14ac:dyDescent="0.25">
      <c r="A319" s="339">
        <v>2701</v>
      </c>
      <c r="B319" s="334" t="s">
        <v>169</v>
      </c>
      <c r="C319" s="340">
        <v>3900463313.2199998</v>
      </c>
      <c r="D319" s="340">
        <v>1201311777.97</v>
      </c>
      <c r="E319" s="340">
        <v>10488599906.98</v>
      </c>
      <c r="F319" s="340">
        <v>13187751442.23</v>
      </c>
    </row>
    <row r="320" spans="1:6" x14ac:dyDescent="0.25">
      <c r="A320" s="339">
        <v>270103</v>
      </c>
      <c r="B320" s="334" t="s">
        <v>170</v>
      </c>
      <c r="C320" s="340">
        <v>3900463313.2199998</v>
      </c>
      <c r="D320" s="340">
        <v>1201311777.97</v>
      </c>
      <c r="E320" s="340">
        <v>10488599906.98</v>
      </c>
      <c r="F320" s="340">
        <v>13187751442.23</v>
      </c>
    </row>
    <row r="321" spans="1:6" x14ac:dyDescent="0.25">
      <c r="A321" s="339">
        <v>270103001</v>
      </c>
      <c r="B321" s="334" t="s">
        <v>170</v>
      </c>
      <c r="C321" s="340">
        <v>3900463313.2199998</v>
      </c>
      <c r="D321" s="340">
        <v>1201311777.97</v>
      </c>
      <c r="E321" s="340">
        <v>10488599906.98</v>
      </c>
      <c r="F321" s="340">
        <v>13187751442.23</v>
      </c>
    </row>
    <row r="322" spans="1:6" x14ac:dyDescent="0.25">
      <c r="A322" s="465">
        <v>3</v>
      </c>
      <c r="B322" s="334" t="s">
        <v>171</v>
      </c>
      <c r="C322" s="340">
        <v>179037183188.46899</v>
      </c>
      <c r="D322" s="340">
        <v>57937679818.540001</v>
      </c>
      <c r="E322" s="340">
        <v>55285014162.32</v>
      </c>
      <c r="F322" s="340">
        <v>176384517532.24899</v>
      </c>
    </row>
    <row r="323" spans="1:6" x14ac:dyDescent="0.25">
      <c r="A323" s="339">
        <v>31</v>
      </c>
      <c r="B323" s="334" t="s">
        <v>172</v>
      </c>
      <c r="C323" s="340">
        <v>179037183188.46899</v>
      </c>
      <c r="D323" s="340">
        <v>57937679818.540001</v>
      </c>
      <c r="E323" s="340">
        <v>55285014162.32</v>
      </c>
      <c r="F323" s="340">
        <v>176384517532.24899</v>
      </c>
    </row>
    <row r="324" spans="1:6" x14ac:dyDescent="0.25">
      <c r="A324" s="339">
        <v>3105</v>
      </c>
      <c r="B324" s="334" t="s">
        <v>173</v>
      </c>
      <c r="C324" s="340">
        <v>-53788504787.151001</v>
      </c>
      <c r="D324" s="340">
        <v>0</v>
      </c>
      <c r="E324" s="340">
        <v>0</v>
      </c>
      <c r="F324" s="340">
        <v>-53788504787.151001</v>
      </c>
    </row>
    <row r="325" spans="1:6" x14ac:dyDescent="0.25">
      <c r="A325" s="339">
        <v>310506</v>
      </c>
      <c r="B325" s="334" t="s">
        <v>174</v>
      </c>
      <c r="C325" s="340">
        <v>-53788504787.151001</v>
      </c>
      <c r="D325" s="340">
        <v>0</v>
      </c>
      <c r="E325" s="340">
        <v>0</v>
      </c>
      <c r="F325" s="340">
        <v>-53788504787.151001</v>
      </c>
    </row>
    <row r="326" spans="1:6" x14ac:dyDescent="0.25">
      <c r="A326" s="339">
        <v>310506001</v>
      </c>
      <c r="B326" s="334" t="s">
        <v>175</v>
      </c>
      <c r="C326" s="340">
        <v>-53788504787.151001</v>
      </c>
      <c r="D326" s="340">
        <v>0</v>
      </c>
      <c r="E326" s="340">
        <v>0</v>
      </c>
      <c r="F326" s="340">
        <v>-53788504787.151001</v>
      </c>
    </row>
    <row r="327" spans="1:6" x14ac:dyDescent="0.25">
      <c r="A327" s="339">
        <v>3109</v>
      </c>
      <c r="B327" s="334" t="s">
        <v>176</v>
      </c>
      <c r="C327" s="340">
        <v>177541035946.29999</v>
      </c>
      <c r="D327" s="340">
        <v>2653027789.2199998</v>
      </c>
      <c r="E327" s="340">
        <v>55285014162.32</v>
      </c>
      <c r="F327" s="340">
        <v>230173022319.39999</v>
      </c>
    </row>
    <row r="328" spans="1:6" x14ac:dyDescent="0.25">
      <c r="A328" s="339">
        <v>310901</v>
      </c>
      <c r="B328" s="334" t="s">
        <v>177</v>
      </c>
      <c r="C328" s="340">
        <v>215857883359.70001</v>
      </c>
      <c r="D328" s="340">
        <v>0</v>
      </c>
      <c r="E328" s="340">
        <v>55285014162.32</v>
      </c>
      <c r="F328" s="340">
        <v>271142897522.01999</v>
      </c>
    </row>
    <row r="329" spans="1:6" x14ac:dyDescent="0.25">
      <c r="A329" s="339">
        <v>310901001</v>
      </c>
      <c r="B329" s="334" t="s">
        <v>177</v>
      </c>
      <c r="C329" s="340">
        <v>220003710979.48001</v>
      </c>
      <c r="D329" s="340">
        <v>0</v>
      </c>
      <c r="E329" s="340">
        <v>55284652029.32</v>
      </c>
      <c r="F329" s="340">
        <v>275288363008.79999</v>
      </c>
    </row>
    <row r="330" spans="1:6" ht="30" x14ac:dyDescent="0.25">
      <c r="A330" s="339">
        <v>310901002</v>
      </c>
      <c r="B330" s="334" t="s">
        <v>178</v>
      </c>
      <c r="C330" s="340">
        <v>-4145827619.7800002</v>
      </c>
      <c r="D330" s="340">
        <v>0</v>
      </c>
      <c r="E330" s="340">
        <v>362133</v>
      </c>
      <c r="F330" s="340">
        <v>-4145465486.7800002</v>
      </c>
    </row>
    <row r="331" spans="1:6" x14ac:dyDescent="0.25">
      <c r="A331" s="339">
        <v>310902</v>
      </c>
      <c r="B331" s="334" t="s">
        <v>179</v>
      </c>
      <c r="C331" s="340">
        <v>-38316847413.400002</v>
      </c>
      <c r="D331" s="340">
        <v>2653027789.2199998</v>
      </c>
      <c r="E331" s="340">
        <v>0</v>
      </c>
      <c r="F331" s="340">
        <v>-40969875202.620003</v>
      </c>
    </row>
    <row r="332" spans="1:6" x14ac:dyDescent="0.25">
      <c r="A332" s="339">
        <v>310902001</v>
      </c>
      <c r="B332" s="334" t="s">
        <v>179</v>
      </c>
      <c r="C332" s="340">
        <v>-33862237783.119999</v>
      </c>
      <c r="D332" s="340">
        <v>0</v>
      </c>
      <c r="E332" s="340">
        <v>0</v>
      </c>
      <c r="F332" s="340">
        <v>-33862237783.119999</v>
      </c>
    </row>
    <row r="333" spans="1:6" ht="30" x14ac:dyDescent="0.25">
      <c r="A333" s="339">
        <v>310902002</v>
      </c>
      <c r="B333" s="334" t="s">
        <v>178</v>
      </c>
      <c r="C333" s="340">
        <v>-4454609630.2799997</v>
      </c>
      <c r="D333" s="340">
        <v>2653027789.2199998</v>
      </c>
      <c r="E333" s="340">
        <v>0</v>
      </c>
      <c r="F333" s="340">
        <v>-7107637419.5</v>
      </c>
    </row>
    <row r="334" spans="1:6" x14ac:dyDescent="0.25">
      <c r="A334" s="339">
        <v>3110</v>
      </c>
      <c r="B334" s="334" t="s">
        <v>180</v>
      </c>
      <c r="C334" s="340">
        <v>55284652029.32</v>
      </c>
      <c r="D334" s="340">
        <v>55284652029.32</v>
      </c>
      <c r="E334" s="340">
        <v>0</v>
      </c>
      <c r="F334" s="340">
        <v>0</v>
      </c>
    </row>
    <row r="335" spans="1:6" x14ac:dyDescent="0.25">
      <c r="A335" s="339">
        <v>311001</v>
      </c>
      <c r="B335" s="334" t="s">
        <v>181</v>
      </c>
      <c r="C335" s="340">
        <v>55284652029.32</v>
      </c>
      <c r="D335" s="340">
        <v>55284652029.32</v>
      </c>
      <c r="E335" s="340">
        <v>0</v>
      </c>
      <c r="F335" s="340">
        <v>0</v>
      </c>
    </row>
    <row r="336" spans="1:6" x14ac:dyDescent="0.25">
      <c r="A336" s="339">
        <v>311001001</v>
      </c>
      <c r="B336" s="334" t="s">
        <v>182</v>
      </c>
      <c r="C336" s="340">
        <v>55284652029.32</v>
      </c>
      <c r="D336" s="340">
        <v>55284652029.32</v>
      </c>
      <c r="E336" s="340">
        <v>0</v>
      </c>
      <c r="F336" s="340">
        <v>0</v>
      </c>
    </row>
    <row r="337" spans="1:6" x14ac:dyDescent="0.25">
      <c r="A337" s="465">
        <v>4</v>
      </c>
      <c r="B337" s="334" t="s">
        <v>185</v>
      </c>
      <c r="C337" s="340">
        <v>0</v>
      </c>
      <c r="D337" s="340">
        <v>257947604.77000001</v>
      </c>
      <c r="E337" s="340">
        <v>99084479840.429993</v>
      </c>
      <c r="F337" s="340">
        <v>98826532235.660004</v>
      </c>
    </row>
    <row r="338" spans="1:6" x14ac:dyDescent="0.25">
      <c r="A338" s="339">
        <v>41</v>
      </c>
      <c r="B338" s="334" t="s">
        <v>186</v>
      </c>
      <c r="C338" s="340">
        <v>0</v>
      </c>
      <c r="D338" s="340">
        <v>103316</v>
      </c>
      <c r="E338" s="340">
        <v>2533573</v>
      </c>
      <c r="F338" s="340">
        <v>2430257</v>
      </c>
    </row>
    <row r="339" spans="1:6" ht="30" x14ac:dyDescent="0.25">
      <c r="A339" s="339">
        <v>4110</v>
      </c>
      <c r="B339" s="334" t="s">
        <v>432</v>
      </c>
      <c r="C339" s="340">
        <v>0</v>
      </c>
      <c r="D339" s="340">
        <v>103316</v>
      </c>
      <c r="E339" s="340">
        <v>2533573</v>
      </c>
      <c r="F339" s="340">
        <v>2430257</v>
      </c>
    </row>
    <row r="340" spans="1:6" x14ac:dyDescent="0.25">
      <c r="A340" s="339">
        <v>411001</v>
      </c>
      <c r="B340" s="334" t="s">
        <v>20</v>
      </c>
      <c r="C340" s="340">
        <v>0</v>
      </c>
      <c r="D340" s="340">
        <v>103316</v>
      </c>
      <c r="E340" s="340">
        <v>2533573</v>
      </c>
      <c r="F340" s="340">
        <v>2430257</v>
      </c>
    </row>
    <row r="341" spans="1:6" x14ac:dyDescent="0.25">
      <c r="A341" s="339">
        <v>411001001</v>
      </c>
      <c r="B341" s="334" t="s">
        <v>20</v>
      </c>
      <c r="C341" s="340">
        <v>0</v>
      </c>
      <c r="D341" s="340">
        <v>103316</v>
      </c>
      <c r="E341" s="340">
        <v>2533573</v>
      </c>
      <c r="F341" s="340">
        <v>2430257</v>
      </c>
    </row>
    <row r="342" spans="1:6" x14ac:dyDescent="0.25">
      <c r="A342" s="339">
        <v>44</v>
      </c>
      <c r="B342" s="334" t="s">
        <v>187</v>
      </c>
      <c r="C342" s="340">
        <v>0</v>
      </c>
      <c r="D342" s="340">
        <v>0</v>
      </c>
      <c r="E342" s="340">
        <v>4115300</v>
      </c>
      <c r="F342" s="340">
        <v>4115300</v>
      </c>
    </row>
    <row r="343" spans="1:6" x14ac:dyDescent="0.25">
      <c r="A343" s="339">
        <v>4428</v>
      </c>
      <c r="B343" s="334" t="s">
        <v>188</v>
      </c>
      <c r="C343" s="340">
        <v>0</v>
      </c>
      <c r="D343" s="340">
        <v>0</v>
      </c>
      <c r="E343" s="340">
        <v>4115300</v>
      </c>
      <c r="F343" s="340">
        <v>4115300</v>
      </c>
    </row>
    <row r="344" spans="1:6" x14ac:dyDescent="0.25">
      <c r="A344" s="339">
        <v>442803</v>
      </c>
      <c r="B344" s="334" t="s">
        <v>418</v>
      </c>
      <c r="C344" s="340">
        <v>0</v>
      </c>
      <c r="D344" s="340">
        <v>0</v>
      </c>
      <c r="E344" s="340">
        <v>4115300</v>
      </c>
      <c r="F344" s="340">
        <v>4115300</v>
      </c>
    </row>
    <row r="345" spans="1:6" x14ac:dyDescent="0.25">
      <c r="A345" s="339">
        <v>442803001</v>
      </c>
      <c r="B345" s="334" t="s">
        <v>418</v>
      </c>
      <c r="C345" s="340">
        <v>0</v>
      </c>
      <c r="D345" s="340">
        <v>0</v>
      </c>
      <c r="E345" s="340">
        <v>4115300</v>
      </c>
      <c r="F345" s="340">
        <v>4115300</v>
      </c>
    </row>
    <row r="346" spans="1:6" x14ac:dyDescent="0.25">
      <c r="A346" s="339">
        <v>47</v>
      </c>
      <c r="B346" s="334" t="s">
        <v>189</v>
      </c>
      <c r="C346" s="340">
        <v>0</v>
      </c>
      <c r="D346" s="340">
        <v>183066549</v>
      </c>
      <c r="E346" s="340">
        <v>98573797692.970001</v>
      </c>
      <c r="F346" s="340">
        <v>98390731143.970001</v>
      </c>
    </row>
    <row r="347" spans="1:6" x14ac:dyDescent="0.25">
      <c r="A347" s="339">
        <v>4705</v>
      </c>
      <c r="B347" s="334" t="s">
        <v>190</v>
      </c>
      <c r="C347" s="340">
        <v>0</v>
      </c>
      <c r="D347" s="340">
        <v>183066549</v>
      </c>
      <c r="E347" s="340">
        <v>89186116692.970001</v>
      </c>
      <c r="F347" s="340">
        <v>89003050143.970001</v>
      </c>
    </row>
    <row r="348" spans="1:6" x14ac:dyDescent="0.25">
      <c r="A348" s="339">
        <v>470508</v>
      </c>
      <c r="B348" s="334" t="s">
        <v>191</v>
      </c>
      <c r="C348" s="340">
        <v>0</v>
      </c>
      <c r="D348" s="340">
        <v>183066549</v>
      </c>
      <c r="E348" s="340">
        <v>85929198501.710007</v>
      </c>
      <c r="F348" s="340">
        <v>85746131952.710007</v>
      </c>
    </row>
    <row r="349" spans="1:6" x14ac:dyDescent="0.25">
      <c r="A349" s="339">
        <v>470510</v>
      </c>
      <c r="B349" s="334" t="s">
        <v>192</v>
      </c>
      <c r="C349" s="340">
        <v>0</v>
      </c>
      <c r="D349" s="340">
        <v>0</v>
      </c>
      <c r="E349" s="340">
        <v>3256918191.2600002</v>
      </c>
      <c r="F349" s="340">
        <v>3256918191.2600002</v>
      </c>
    </row>
    <row r="350" spans="1:6" x14ac:dyDescent="0.25">
      <c r="A350" s="339">
        <v>4722</v>
      </c>
      <c r="B350" s="334" t="s">
        <v>193</v>
      </c>
      <c r="C350" s="340">
        <v>0</v>
      </c>
      <c r="D350" s="340">
        <v>0</v>
      </c>
      <c r="E350" s="340">
        <v>9387681000</v>
      </c>
      <c r="F350" s="340">
        <v>9387681000</v>
      </c>
    </row>
    <row r="351" spans="1:6" x14ac:dyDescent="0.25">
      <c r="A351" s="339">
        <v>472201</v>
      </c>
      <c r="B351" s="334" t="s">
        <v>194</v>
      </c>
      <c r="C351" s="340">
        <v>0</v>
      </c>
      <c r="D351" s="340">
        <v>0</v>
      </c>
      <c r="E351" s="340">
        <v>9387681000</v>
      </c>
      <c r="F351" s="340">
        <v>9387681000</v>
      </c>
    </row>
    <row r="352" spans="1:6" x14ac:dyDescent="0.25">
      <c r="A352" s="339">
        <v>48</v>
      </c>
      <c r="B352" s="334" t="s">
        <v>195</v>
      </c>
      <c r="C352" s="340">
        <v>0</v>
      </c>
      <c r="D352" s="340">
        <v>74777739.769999996</v>
      </c>
      <c r="E352" s="340">
        <v>504033274.45999998</v>
      </c>
      <c r="F352" s="340">
        <v>429255534.69</v>
      </c>
    </row>
    <row r="353" spans="1:6" x14ac:dyDescent="0.25">
      <c r="A353" s="339">
        <v>4802</v>
      </c>
      <c r="B353" s="334" t="s">
        <v>407</v>
      </c>
      <c r="C353" s="340">
        <v>0</v>
      </c>
      <c r="D353" s="340">
        <v>0.02</v>
      </c>
      <c r="E353" s="340">
        <v>82850097.519999996</v>
      </c>
      <c r="F353" s="340">
        <v>82850097.5</v>
      </c>
    </row>
    <row r="354" spans="1:6" ht="30" x14ac:dyDescent="0.25">
      <c r="A354" s="339">
        <v>480232</v>
      </c>
      <c r="B354" s="334" t="s">
        <v>431</v>
      </c>
      <c r="C354" s="340">
        <v>0</v>
      </c>
      <c r="D354" s="340">
        <v>0.02</v>
      </c>
      <c r="E354" s="340">
        <v>82850097.519999996</v>
      </c>
      <c r="F354" s="340">
        <v>82850097.5</v>
      </c>
    </row>
    <row r="355" spans="1:6" ht="30" x14ac:dyDescent="0.25">
      <c r="A355" s="339">
        <v>480232001</v>
      </c>
      <c r="B355" s="334" t="s">
        <v>431</v>
      </c>
      <c r="C355" s="340">
        <v>0</v>
      </c>
      <c r="D355" s="340">
        <v>0.02</v>
      </c>
      <c r="E355" s="340">
        <v>82850097.519999996</v>
      </c>
      <c r="F355" s="340">
        <v>82850097.5</v>
      </c>
    </row>
    <row r="356" spans="1:6" x14ac:dyDescent="0.25">
      <c r="A356" s="339">
        <v>4808</v>
      </c>
      <c r="B356" s="334" t="s">
        <v>196</v>
      </c>
      <c r="C356" s="340">
        <v>0</v>
      </c>
      <c r="D356" s="340">
        <v>74777739.75</v>
      </c>
      <c r="E356" s="340">
        <v>185575626.5</v>
      </c>
      <c r="F356" s="340">
        <v>110797886.75</v>
      </c>
    </row>
    <row r="357" spans="1:6" x14ac:dyDescent="0.25">
      <c r="A357" s="339">
        <v>480817</v>
      </c>
      <c r="B357" s="334" t="s">
        <v>27</v>
      </c>
      <c r="C357" s="340">
        <v>0</v>
      </c>
      <c r="D357" s="340">
        <v>72969390.75</v>
      </c>
      <c r="E357" s="340">
        <v>145938781.5</v>
      </c>
      <c r="F357" s="340">
        <v>72969390.75</v>
      </c>
    </row>
    <row r="358" spans="1:6" x14ac:dyDescent="0.25">
      <c r="A358" s="339">
        <v>480817001</v>
      </c>
      <c r="B358" s="334" t="s">
        <v>197</v>
      </c>
      <c r="C358" s="340">
        <v>0</v>
      </c>
      <c r="D358" s="340">
        <v>72969390.75</v>
      </c>
      <c r="E358" s="340">
        <v>145938781.5</v>
      </c>
      <c r="F358" s="340">
        <v>72969390.75</v>
      </c>
    </row>
    <row r="359" spans="1:6" x14ac:dyDescent="0.25">
      <c r="A359" s="339">
        <v>480828</v>
      </c>
      <c r="B359" s="334" t="s">
        <v>24</v>
      </c>
      <c r="C359" s="340">
        <v>0</v>
      </c>
      <c r="D359" s="340">
        <v>0</v>
      </c>
      <c r="E359" s="340">
        <v>25573695</v>
      </c>
      <c r="F359" s="340">
        <v>25573695</v>
      </c>
    </row>
    <row r="360" spans="1:6" x14ac:dyDescent="0.25">
      <c r="A360" s="339">
        <v>480828001</v>
      </c>
      <c r="B360" s="334" t="s">
        <v>24</v>
      </c>
      <c r="C360" s="340">
        <v>0</v>
      </c>
      <c r="D360" s="340">
        <v>0</v>
      </c>
      <c r="E360" s="340">
        <v>25573695</v>
      </c>
      <c r="F360" s="340">
        <v>25573695</v>
      </c>
    </row>
    <row r="361" spans="1:6" x14ac:dyDescent="0.25">
      <c r="A361" s="339">
        <v>480862</v>
      </c>
      <c r="B361" s="334" t="s">
        <v>456</v>
      </c>
      <c r="C361" s="340">
        <v>0</v>
      </c>
      <c r="D361" s="340">
        <v>0</v>
      </c>
      <c r="E361" s="340">
        <v>10324636</v>
      </c>
      <c r="F361" s="340">
        <v>10324636</v>
      </c>
    </row>
    <row r="362" spans="1:6" x14ac:dyDescent="0.25">
      <c r="A362" s="339">
        <v>480862001</v>
      </c>
      <c r="B362" s="334" t="s">
        <v>456</v>
      </c>
      <c r="C362" s="340">
        <v>0</v>
      </c>
      <c r="D362" s="340">
        <v>0</v>
      </c>
      <c r="E362" s="340">
        <v>10324636</v>
      </c>
      <c r="F362" s="340">
        <v>10324636</v>
      </c>
    </row>
    <row r="363" spans="1:6" x14ac:dyDescent="0.25">
      <c r="A363" s="339">
        <v>480863</v>
      </c>
      <c r="B363" s="334" t="s">
        <v>426</v>
      </c>
      <c r="C363" s="340">
        <v>0</v>
      </c>
      <c r="D363" s="340">
        <v>1808293</v>
      </c>
      <c r="E363" s="340">
        <v>3723642</v>
      </c>
      <c r="F363" s="340">
        <v>1915349</v>
      </c>
    </row>
    <row r="364" spans="1:6" x14ac:dyDescent="0.25">
      <c r="A364" s="339">
        <v>480863001</v>
      </c>
      <c r="B364" s="334" t="s">
        <v>426</v>
      </c>
      <c r="C364" s="340">
        <v>0</v>
      </c>
      <c r="D364" s="340">
        <v>1808293</v>
      </c>
      <c r="E364" s="340">
        <v>3723642</v>
      </c>
      <c r="F364" s="340">
        <v>1915349</v>
      </c>
    </row>
    <row r="365" spans="1:6" x14ac:dyDescent="0.25">
      <c r="A365" s="339">
        <v>480890</v>
      </c>
      <c r="B365" s="334" t="s">
        <v>198</v>
      </c>
      <c r="C365" s="340">
        <v>0</v>
      </c>
      <c r="D365" s="340">
        <v>56</v>
      </c>
      <c r="E365" s="340">
        <v>14872</v>
      </c>
      <c r="F365" s="340">
        <v>14816</v>
      </c>
    </row>
    <row r="366" spans="1:6" x14ac:dyDescent="0.25">
      <c r="A366" s="339">
        <v>480890003</v>
      </c>
      <c r="B366" s="334" t="s">
        <v>199</v>
      </c>
      <c r="C366" s="340">
        <v>0</v>
      </c>
      <c r="D366" s="340">
        <v>0</v>
      </c>
      <c r="E366" s="340">
        <v>1783</v>
      </c>
      <c r="F366" s="340">
        <v>1783</v>
      </c>
    </row>
    <row r="367" spans="1:6" x14ac:dyDescent="0.25">
      <c r="A367" s="339">
        <v>480890008</v>
      </c>
      <c r="B367" s="334" t="s">
        <v>381</v>
      </c>
      <c r="C367" s="340">
        <v>0</v>
      </c>
      <c r="D367" s="340">
        <v>56</v>
      </c>
      <c r="E367" s="340">
        <v>13089</v>
      </c>
      <c r="F367" s="340">
        <v>13033</v>
      </c>
    </row>
    <row r="368" spans="1:6" x14ac:dyDescent="0.25">
      <c r="A368" s="339">
        <v>4831</v>
      </c>
      <c r="B368" s="334" t="s">
        <v>430</v>
      </c>
      <c r="C368" s="340">
        <v>0</v>
      </c>
      <c r="D368" s="340">
        <v>0</v>
      </c>
      <c r="E368" s="340">
        <v>235607550.44</v>
      </c>
      <c r="F368" s="340">
        <v>235607550.44</v>
      </c>
    </row>
    <row r="369" spans="1:6" x14ac:dyDescent="0.25">
      <c r="A369" s="339">
        <v>483101</v>
      </c>
      <c r="B369" s="334" t="s">
        <v>429</v>
      </c>
      <c r="C369" s="340">
        <v>0</v>
      </c>
      <c r="D369" s="340">
        <v>0</v>
      </c>
      <c r="E369" s="340">
        <v>235607550.44</v>
      </c>
      <c r="F369" s="340">
        <v>235607550.44</v>
      </c>
    </row>
    <row r="370" spans="1:6" x14ac:dyDescent="0.25">
      <c r="A370" s="339">
        <v>483101001</v>
      </c>
      <c r="B370" s="334" t="s">
        <v>429</v>
      </c>
      <c r="C370" s="340">
        <v>0</v>
      </c>
      <c r="D370" s="340">
        <v>0</v>
      </c>
      <c r="E370" s="340">
        <v>235607550.44</v>
      </c>
      <c r="F370" s="340">
        <v>235607550.44</v>
      </c>
    </row>
    <row r="371" spans="1:6" x14ac:dyDescent="0.25">
      <c r="A371" s="465">
        <v>5</v>
      </c>
      <c r="B371" s="334" t="s">
        <v>200</v>
      </c>
      <c r="C371" s="340">
        <v>0</v>
      </c>
      <c r="D371" s="340">
        <v>138202138881.07999</v>
      </c>
      <c r="E371" s="340">
        <v>28526929930.919998</v>
      </c>
      <c r="F371" s="340">
        <v>109675208950.16</v>
      </c>
    </row>
    <row r="372" spans="1:6" x14ac:dyDescent="0.25">
      <c r="A372" s="339">
        <v>51</v>
      </c>
      <c r="B372" s="334" t="s">
        <v>201</v>
      </c>
      <c r="C372" s="340">
        <v>0</v>
      </c>
      <c r="D372" s="340">
        <v>127183718411.64999</v>
      </c>
      <c r="E372" s="340">
        <v>27552099574.419998</v>
      </c>
      <c r="F372" s="340">
        <v>99631618837.229996</v>
      </c>
    </row>
    <row r="373" spans="1:6" x14ac:dyDescent="0.25">
      <c r="A373" s="339">
        <v>5101</v>
      </c>
      <c r="B373" s="334" t="s">
        <v>202</v>
      </c>
      <c r="C373" s="340">
        <v>0</v>
      </c>
      <c r="D373" s="340">
        <v>58435654870</v>
      </c>
      <c r="E373" s="340">
        <v>14970062149</v>
      </c>
      <c r="F373" s="340">
        <v>43465592721</v>
      </c>
    </row>
    <row r="374" spans="1:6" x14ac:dyDescent="0.25">
      <c r="A374" s="339">
        <v>510101</v>
      </c>
      <c r="B374" s="334" t="s">
        <v>203</v>
      </c>
      <c r="C374" s="340">
        <v>0</v>
      </c>
      <c r="D374" s="340">
        <v>46233537390</v>
      </c>
      <c r="E374" s="340">
        <v>12372825826</v>
      </c>
      <c r="F374" s="340">
        <v>33860711564</v>
      </c>
    </row>
    <row r="375" spans="1:6" x14ac:dyDescent="0.25">
      <c r="A375" s="339">
        <v>510101001</v>
      </c>
      <c r="B375" s="334" t="s">
        <v>203</v>
      </c>
      <c r="C375" s="340">
        <v>0</v>
      </c>
      <c r="D375" s="340">
        <v>46233537390</v>
      </c>
      <c r="E375" s="340">
        <v>12372825826</v>
      </c>
      <c r="F375" s="340">
        <v>33860711564</v>
      </c>
    </row>
    <row r="376" spans="1:6" x14ac:dyDescent="0.25">
      <c r="A376" s="339">
        <v>510103</v>
      </c>
      <c r="B376" s="334" t="s">
        <v>204</v>
      </c>
      <c r="C376" s="340">
        <v>0</v>
      </c>
      <c r="D376" s="340">
        <v>100307076</v>
      </c>
      <c r="E376" s="340">
        <v>17516397</v>
      </c>
      <c r="F376" s="340">
        <v>82790679</v>
      </c>
    </row>
    <row r="377" spans="1:6" x14ac:dyDescent="0.25">
      <c r="A377" s="339">
        <v>510103001</v>
      </c>
      <c r="B377" s="334" t="s">
        <v>204</v>
      </c>
      <c r="C377" s="340">
        <v>0</v>
      </c>
      <c r="D377" s="340">
        <v>100307076</v>
      </c>
      <c r="E377" s="340">
        <v>17516397</v>
      </c>
      <c r="F377" s="340">
        <v>82790679</v>
      </c>
    </row>
    <row r="378" spans="1:6" x14ac:dyDescent="0.25">
      <c r="A378" s="339">
        <v>510105</v>
      </c>
      <c r="B378" s="334" t="s">
        <v>205</v>
      </c>
      <c r="C378" s="340">
        <v>0</v>
      </c>
      <c r="D378" s="340">
        <v>9339036743</v>
      </c>
      <c r="E378" s="340">
        <v>2369264834</v>
      </c>
      <c r="F378" s="340">
        <v>6969771909</v>
      </c>
    </row>
    <row r="379" spans="1:6" x14ac:dyDescent="0.25">
      <c r="A379" s="339">
        <v>510105001</v>
      </c>
      <c r="B379" s="334" t="s">
        <v>205</v>
      </c>
      <c r="C379" s="340">
        <v>0</v>
      </c>
      <c r="D379" s="340">
        <v>9339036743</v>
      </c>
      <c r="E379" s="340">
        <v>2369264834</v>
      </c>
      <c r="F379" s="340">
        <v>6969771909</v>
      </c>
    </row>
    <row r="380" spans="1:6" x14ac:dyDescent="0.25">
      <c r="A380" s="339">
        <v>510110</v>
      </c>
      <c r="B380" s="334" t="s">
        <v>206</v>
      </c>
      <c r="C380" s="340">
        <v>0</v>
      </c>
      <c r="D380" s="340">
        <v>784914872</v>
      </c>
      <c r="E380" s="340">
        <v>210455092</v>
      </c>
      <c r="F380" s="340">
        <v>574459780</v>
      </c>
    </row>
    <row r="381" spans="1:6" x14ac:dyDescent="0.25">
      <c r="A381" s="339">
        <v>510110001</v>
      </c>
      <c r="B381" s="334" t="s">
        <v>206</v>
      </c>
      <c r="C381" s="340">
        <v>0</v>
      </c>
      <c r="D381" s="340">
        <v>784914872</v>
      </c>
      <c r="E381" s="340">
        <v>210455092</v>
      </c>
      <c r="F381" s="340">
        <v>574459780</v>
      </c>
    </row>
    <row r="382" spans="1:6" x14ac:dyDescent="0.25">
      <c r="A382" s="339">
        <v>510119</v>
      </c>
      <c r="B382" s="334" t="s">
        <v>158</v>
      </c>
      <c r="C382" s="340">
        <v>0</v>
      </c>
      <c r="D382" s="340">
        <v>1977858789</v>
      </c>
      <c r="E382" s="340">
        <v>0</v>
      </c>
      <c r="F382" s="340">
        <v>1977858789</v>
      </c>
    </row>
    <row r="383" spans="1:6" x14ac:dyDescent="0.25">
      <c r="A383" s="339">
        <v>510119001</v>
      </c>
      <c r="B383" s="334" t="s">
        <v>207</v>
      </c>
      <c r="C383" s="340">
        <v>0</v>
      </c>
      <c r="D383" s="340">
        <v>669949394</v>
      </c>
      <c r="E383" s="340">
        <v>0</v>
      </c>
      <c r="F383" s="340">
        <v>669949394</v>
      </c>
    </row>
    <row r="384" spans="1:6" x14ac:dyDescent="0.25">
      <c r="A384" s="339">
        <v>510119003</v>
      </c>
      <c r="B384" s="334" t="s">
        <v>208</v>
      </c>
      <c r="C384" s="340">
        <v>0</v>
      </c>
      <c r="D384" s="340">
        <v>1307909395</v>
      </c>
      <c r="E384" s="340">
        <v>0</v>
      </c>
      <c r="F384" s="340">
        <v>1307909395</v>
      </c>
    </row>
    <row r="385" spans="1:6" x14ac:dyDescent="0.25">
      <c r="A385" s="339">
        <v>5102</v>
      </c>
      <c r="B385" s="334" t="s">
        <v>417</v>
      </c>
      <c r="C385" s="340">
        <v>0</v>
      </c>
      <c r="D385" s="340">
        <v>13187109</v>
      </c>
      <c r="E385" s="340">
        <v>0</v>
      </c>
      <c r="F385" s="340">
        <v>13187109</v>
      </c>
    </row>
    <row r="386" spans="1:6" x14ac:dyDescent="0.25">
      <c r="A386" s="339">
        <v>510201</v>
      </c>
      <c r="B386" s="334" t="s">
        <v>166</v>
      </c>
      <c r="C386" s="340">
        <v>0</v>
      </c>
      <c r="D386" s="340">
        <v>13187109</v>
      </c>
      <c r="E386" s="340">
        <v>0</v>
      </c>
      <c r="F386" s="340">
        <v>13187109</v>
      </c>
    </row>
    <row r="387" spans="1:6" x14ac:dyDescent="0.25">
      <c r="A387" s="339">
        <v>510201001</v>
      </c>
      <c r="B387" s="334" t="s">
        <v>166</v>
      </c>
      <c r="C387" s="340">
        <v>0</v>
      </c>
      <c r="D387" s="340">
        <v>13187109</v>
      </c>
      <c r="E387" s="340">
        <v>0</v>
      </c>
      <c r="F387" s="340">
        <v>13187109</v>
      </c>
    </row>
    <row r="388" spans="1:6" x14ac:dyDescent="0.25">
      <c r="A388" s="339">
        <v>5103</v>
      </c>
      <c r="B388" s="334" t="s">
        <v>209</v>
      </c>
      <c r="C388" s="340">
        <v>0</v>
      </c>
      <c r="D388" s="340">
        <v>24193329699</v>
      </c>
      <c r="E388" s="340">
        <v>9346658934</v>
      </c>
      <c r="F388" s="340">
        <v>14846670765</v>
      </c>
    </row>
    <row r="389" spans="1:6" x14ac:dyDescent="0.25">
      <c r="A389" s="339">
        <v>510302</v>
      </c>
      <c r="B389" s="334" t="s">
        <v>165</v>
      </c>
      <c r="C389" s="340">
        <v>0</v>
      </c>
      <c r="D389" s="340">
        <v>2692107800</v>
      </c>
      <c r="E389" s="340">
        <v>701354700</v>
      </c>
      <c r="F389" s="340">
        <v>1990753100</v>
      </c>
    </row>
    <row r="390" spans="1:6" x14ac:dyDescent="0.25">
      <c r="A390" s="339">
        <v>510302001</v>
      </c>
      <c r="B390" s="334" t="s">
        <v>165</v>
      </c>
      <c r="C390" s="340">
        <v>0</v>
      </c>
      <c r="D390" s="340">
        <v>2692107800</v>
      </c>
      <c r="E390" s="340">
        <v>701354700</v>
      </c>
      <c r="F390" s="340">
        <v>1990753100</v>
      </c>
    </row>
    <row r="391" spans="1:6" x14ac:dyDescent="0.25">
      <c r="A391" s="339">
        <v>510303</v>
      </c>
      <c r="B391" s="334" t="s">
        <v>210</v>
      </c>
      <c r="C391" s="340">
        <v>0</v>
      </c>
      <c r="D391" s="340">
        <v>5871506981</v>
      </c>
      <c r="E391" s="340">
        <v>1479349094</v>
      </c>
      <c r="F391" s="340">
        <v>4392157887</v>
      </c>
    </row>
    <row r="392" spans="1:6" x14ac:dyDescent="0.25">
      <c r="A392" s="339">
        <v>510303001</v>
      </c>
      <c r="B392" s="334" t="s">
        <v>210</v>
      </c>
      <c r="C392" s="340">
        <v>0</v>
      </c>
      <c r="D392" s="340">
        <v>5871506981</v>
      </c>
      <c r="E392" s="340">
        <v>1479349094</v>
      </c>
      <c r="F392" s="340">
        <v>4392157887</v>
      </c>
    </row>
    <row r="393" spans="1:6" x14ac:dyDescent="0.25">
      <c r="A393" s="339">
        <v>510305</v>
      </c>
      <c r="B393" s="334" t="s">
        <v>211</v>
      </c>
      <c r="C393" s="340">
        <v>0</v>
      </c>
      <c r="D393" s="340">
        <v>1752073300</v>
      </c>
      <c r="E393" s="340">
        <v>442483900</v>
      </c>
      <c r="F393" s="340">
        <v>1309589400</v>
      </c>
    </row>
    <row r="394" spans="1:6" x14ac:dyDescent="0.25">
      <c r="A394" s="339">
        <v>510305001</v>
      </c>
      <c r="B394" s="334" t="s">
        <v>211</v>
      </c>
      <c r="C394" s="340">
        <v>0</v>
      </c>
      <c r="D394" s="340">
        <v>1752073300</v>
      </c>
      <c r="E394" s="340">
        <v>442483900</v>
      </c>
      <c r="F394" s="340">
        <v>1309589400</v>
      </c>
    </row>
    <row r="395" spans="1:6" ht="30" x14ac:dyDescent="0.25">
      <c r="A395" s="339">
        <v>510306</v>
      </c>
      <c r="B395" s="334" t="s">
        <v>212</v>
      </c>
      <c r="C395" s="340">
        <v>0</v>
      </c>
      <c r="D395" s="340">
        <v>4318938230</v>
      </c>
      <c r="E395" s="340">
        <v>0</v>
      </c>
      <c r="F395" s="340">
        <v>4318938230</v>
      </c>
    </row>
    <row r="396" spans="1:6" ht="30" x14ac:dyDescent="0.25">
      <c r="A396" s="339">
        <v>510306001</v>
      </c>
      <c r="B396" s="334" t="s">
        <v>212</v>
      </c>
      <c r="C396" s="340">
        <v>0</v>
      </c>
      <c r="D396" s="340">
        <v>4318938230</v>
      </c>
      <c r="E396" s="340">
        <v>0</v>
      </c>
      <c r="F396" s="340">
        <v>4318938230</v>
      </c>
    </row>
    <row r="397" spans="1:6" ht="30" x14ac:dyDescent="0.25">
      <c r="A397" s="339">
        <v>510307</v>
      </c>
      <c r="B397" s="334" t="s">
        <v>213</v>
      </c>
      <c r="C397" s="340">
        <v>0</v>
      </c>
      <c r="D397" s="340">
        <v>9558703388</v>
      </c>
      <c r="E397" s="340">
        <v>6723471240</v>
      </c>
      <c r="F397" s="340">
        <v>2835232148</v>
      </c>
    </row>
    <row r="398" spans="1:6" ht="30" x14ac:dyDescent="0.25">
      <c r="A398" s="339">
        <v>510307001</v>
      </c>
      <c r="B398" s="334" t="s">
        <v>213</v>
      </c>
      <c r="C398" s="340">
        <v>0</v>
      </c>
      <c r="D398" s="340">
        <v>9558703388</v>
      </c>
      <c r="E398" s="340">
        <v>6723471240</v>
      </c>
      <c r="F398" s="340">
        <v>2835232148</v>
      </c>
    </row>
    <row r="399" spans="1:6" x14ac:dyDescent="0.25">
      <c r="A399" s="339">
        <v>5104</v>
      </c>
      <c r="B399" s="334" t="s">
        <v>214</v>
      </c>
      <c r="C399" s="340">
        <v>0</v>
      </c>
      <c r="D399" s="340">
        <v>3365827300</v>
      </c>
      <c r="E399" s="340">
        <v>876860400</v>
      </c>
      <c r="F399" s="340">
        <v>2488966900</v>
      </c>
    </row>
    <row r="400" spans="1:6" x14ac:dyDescent="0.25">
      <c r="A400" s="339">
        <v>510401</v>
      </c>
      <c r="B400" s="334" t="s">
        <v>146</v>
      </c>
      <c r="C400" s="340">
        <v>0</v>
      </c>
      <c r="D400" s="340">
        <v>2019141300</v>
      </c>
      <c r="E400" s="340">
        <v>526030600</v>
      </c>
      <c r="F400" s="340">
        <v>1493110700</v>
      </c>
    </row>
    <row r="401" spans="1:6" x14ac:dyDescent="0.25">
      <c r="A401" s="339">
        <v>510401001</v>
      </c>
      <c r="B401" s="334" t="s">
        <v>146</v>
      </c>
      <c r="C401" s="340">
        <v>0</v>
      </c>
      <c r="D401" s="340">
        <v>2019141300</v>
      </c>
      <c r="E401" s="340">
        <v>526030600</v>
      </c>
      <c r="F401" s="340">
        <v>1493110700</v>
      </c>
    </row>
    <row r="402" spans="1:6" x14ac:dyDescent="0.25">
      <c r="A402" s="339">
        <v>510402</v>
      </c>
      <c r="B402" s="334" t="s">
        <v>147</v>
      </c>
      <c r="C402" s="340">
        <v>0</v>
      </c>
      <c r="D402" s="340">
        <v>336727000</v>
      </c>
      <c r="E402" s="340">
        <v>87720700</v>
      </c>
      <c r="F402" s="340">
        <v>249006300</v>
      </c>
    </row>
    <row r="403" spans="1:6" x14ac:dyDescent="0.25">
      <c r="A403" s="339">
        <v>510402001</v>
      </c>
      <c r="B403" s="334" t="s">
        <v>147</v>
      </c>
      <c r="C403" s="340">
        <v>0</v>
      </c>
      <c r="D403" s="340">
        <v>336727000</v>
      </c>
      <c r="E403" s="340">
        <v>87720700</v>
      </c>
      <c r="F403" s="340">
        <v>249006300</v>
      </c>
    </row>
    <row r="404" spans="1:6" x14ac:dyDescent="0.25">
      <c r="A404" s="339">
        <v>510403</v>
      </c>
      <c r="B404" s="334" t="s">
        <v>143</v>
      </c>
      <c r="C404" s="340">
        <v>0</v>
      </c>
      <c r="D404" s="340">
        <v>336727000</v>
      </c>
      <c r="E404" s="340">
        <v>87720700</v>
      </c>
      <c r="F404" s="340">
        <v>249006300</v>
      </c>
    </row>
    <row r="405" spans="1:6" x14ac:dyDescent="0.25">
      <c r="A405" s="339">
        <v>510403001</v>
      </c>
      <c r="B405" s="334" t="s">
        <v>143</v>
      </c>
      <c r="C405" s="340">
        <v>0</v>
      </c>
      <c r="D405" s="340">
        <v>336727000</v>
      </c>
      <c r="E405" s="340">
        <v>87720700</v>
      </c>
      <c r="F405" s="340">
        <v>249006300</v>
      </c>
    </row>
    <row r="406" spans="1:6" ht="30" x14ac:dyDescent="0.25">
      <c r="A406" s="339">
        <v>510404</v>
      </c>
      <c r="B406" s="334" t="s">
        <v>142</v>
      </c>
      <c r="C406" s="340">
        <v>0</v>
      </c>
      <c r="D406" s="340">
        <v>673232000</v>
      </c>
      <c r="E406" s="340">
        <v>175388400</v>
      </c>
      <c r="F406" s="340">
        <v>497843600</v>
      </c>
    </row>
    <row r="407" spans="1:6" ht="30" x14ac:dyDescent="0.25">
      <c r="A407" s="339">
        <v>510404001</v>
      </c>
      <c r="B407" s="334" t="s">
        <v>142</v>
      </c>
      <c r="C407" s="340">
        <v>0</v>
      </c>
      <c r="D407" s="340">
        <v>673232000</v>
      </c>
      <c r="E407" s="340">
        <v>175388400</v>
      </c>
      <c r="F407" s="340">
        <v>497843600</v>
      </c>
    </row>
    <row r="408" spans="1:6" x14ac:dyDescent="0.25">
      <c r="A408" s="339">
        <v>5107</v>
      </c>
      <c r="B408" s="334" t="s">
        <v>215</v>
      </c>
      <c r="C408" s="340">
        <v>0</v>
      </c>
      <c r="D408" s="340">
        <v>24343914983</v>
      </c>
      <c r="E408" s="340">
        <v>2153841828</v>
      </c>
      <c r="F408" s="340">
        <v>22190073155</v>
      </c>
    </row>
    <row r="409" spans="1:6" x14ac:dyDescent="0.25">
      <c r="A409" s="339">
        <v>510701</v>
      </c>
      <c r="B409" s="334" t="s">
        <v>154</v>
      </c>
      <c r="C409" s="340">
        <v>0</v>
      </c>
      <c r="D409" s="340">
        <v>3720461439</v>
      </c>
      <c r="E409" s="340">
        <v>0</v>
      </c>
      <c r="F409" s="340">
        <v>3720461439</v>
      </c>
    </row>
    <row r="410" spans="1:6" x14ac:dyDescent="0.25">
      <c r="A410" s="339">
        <v>510701001</v>
      </c>
      <c r="B410" s="334" t="s">
        <v>154</v>
      </c>
      <c r="C410" s="340">
        <v>0</v>
      </c>
      <c r="D410" s="340">
        <v>3720461439</v>
      </c>
      <c r="E410" s="340">
        <v>0</v>
      </c>
      <c r="F410" s="340">
        <v>3720461439</v>
      </c>
    </row>
    <row r="411" spans="1:6" x14ac:dyDescent="0.25">
      <c r="A411" s="339">
        <v>510702</v>
      </c>
      <c r="B411" s="334" t="s">
        <v>153</v>
      </c>
      <c r="C411" s="340">
        <v>0</v>
      </c>
      <c r="D411" s="340">
        <v>4161414671</v>
      </c>
      <c r="E411" s="340">
        <v>0</v>
      </c>
      <c r="F411" s="340">
        <v>4161414671</v>
      </c>
    </row>
    <row r="412" spans="1:6" x14ac:dyDescent="0.25">
      <c r="A412" s="339">
        <v>510702001</v>
      </c>
      <c r="B412" s="334" t="s">
        <v>153</v>
      </c>
      <c r="C412" s="340">
        <v>0</v>
      </c>
      <c r="D412" s="340">
        <v>4161414671</v>
      </c>
      <c r="E412" s="340">
        <v>0</v>
      </c>
      <c r="F412" s="340">
        <v>4161414671</v>
      </c>
    </row>
    <row r="413" spans="1:6" x14ac:dyDescent="0.25">
      <c r="A413" s="339">
        <v>510704</v>
      </c>
      <c r="B413" s="334" t="s">
        <v>155</v>
      </c>
      <c r="C413" s="340">
        <v>0</v>
      </c>
      <c r="D413" s="340">
        <v>2036495718</v>
      </c>
      <c r="E413" s="340">
        <v>0</v>
      </c>
      <c r="F413" s="340">
        <v>2036495718</v>
      </c>
    </row>
    <row r="414" spans="1:6" x14ac:dyDescent="0.25">
      <c r="A414" s="339">
        <v>510704001</v>
      </c>
      <c r="B414" s="334" t="s">
        <v>155</v>
      </c>
      <c r="C414" s="340">
        <v>0</v>
      </c>
      <c r="D414" s="340">
        <v>2036495718</v>
      </c>
      <c r="E414" s="340">
        <v>0</v>
      </c>
      <c r="F414" s="340">
        <v>2036495718</v>
      </c>
    </row>
    <row r="415" spans="1:6" x14ac:dyDescent="0.25">
      <c r="A415" s="339">
        <v>510705</v>
      </c>
      <c r="B415" s="334" t="s">
        <v>157</v>
      </c>
      <c r="C415" s="340">
        <v>0</v>
      </c>
      <c r="D415" s="340">
        <v>4318558313</v>
      </c>
      <c r="E415" s="340">
        <v>0</v>
      </c>
      <c r="F415" s="340">
        <v>4318558313</v>
      </c>
    </row>
    <row r="416" spans="1:6" x14ac:dyDescent="0.25">
      <c r="A416" s="339">
        <v>510705001</v>
      </c>
      <c r="B416" s="334" t="s">
        <v>157</v>
      </c>
      <c r="C416" s="340">
        <v>0</v>
      </c>
      <c r="D416" s="340">
        <v>4318558313</v>
      </c>
      <c r="E416" s="340">
        <v>0</v>
      </c>
      <c r="F416" s="340">
        <v>4318558313</v>
      </c>
    </row>
    <row r="417" spans="1:6" x14ac:dyDescent="0.25">
      <c r="A417" s="339">
        <v>510706</v>
      </c>
      <c r="B417" s="334" t="s">
        <v>156</v>
      </c>
      <c r="C417" s="340">
        <v>0</v>
      </c>
      <c r="D417" s="340">
        <v>1038469127</v>
      </c>
      <c r="E417" s="340">
        <v>0</v>
      </c>
      <c r="F417" s="340">
        <v>1038469127</v>
      </c>
    </row>
    <row r="418" spans="1:6" x14ac:dyDescent="0.25">
      <c r="A418" s="339">
        <v>510706001</v>
      </c>
      <c r="B418" s="334" t="s">
        <v>156</v>
      </c>
      <c r="C418" s="340">
        <v>0</v>
      </c>
      <c r="D418" s="340">
        <v>1038469127</v>
      </c>
      <c r="E418" s="340">
        <v>0</v>
      </c>
      <c r="F418" s="340">
        <v>1038469127</v>
      </c>
    </row>
    <row r="419" spans="1:6" x14ac:dyDescent="0.25">
      <c r="A419" s="339">
        <v>510707</v>
      </c>
      <c r="B419" s="334" t="s">
        <v>159</v>
      </c>
      <c r="C419" s="340">
        <v>0</v>
      </c>
      <c r="D419" s="340">
        <v>261684087</v>
      </c>
      <c r="E419" s="340">
        <v>0</v>
      </c>
      <c r="F419" s="340">
        <v>261684087</v>
      </c>
    </row>
    <row r="420" spans="1:6" x14ac:dyDescent="0.25">
      <c r="A420" s="339">
        <v>510707001</v>
      </c>
      <c r="B420" s="334" t="s">
        <v>159</v>
      </c>
      <c r="C420" s="340">
        <v>0</v>
      </c>
      <c r="D420" s="340">
        <v>261684087</v>
      </c>
      <c r="E420" s="340">
        <v>0</v>
      </c>
      <c r="F420" s="340">
        <v>261684087</v>
      </c>
    </row>
    <row r="421" spans="1:6" x14ac:dyDescent="0.25">
      <c r="A421" s="339">
        <v>510790</v>
      </c>
      <c r="B421" s="334" t="s">
        <v>160</v>
      </c>
      <c r="C421" s="340">
        <v>0</v>
      </c>
      <c r="D421" s="340">
        <v>8806831628</v>
      </c>
      <c r="E421" s="340">
        <v>2153841828</v>
      </c>
      <c r="F421" s="340">
        <v>6652989800</v>
      </c>
    </row>
    <row r="422" spans="1:6" x14ac:dyDescent="0.25">
      <c r="A422" s="339">
        <v>510790001</v>
      </c>
      <c r="B422" s="334" t="s">
        <v>160</v>
      </c>
      <c r="C422" s="340">
        <v>0</v>
      </c>
      <c r="D422" s="340">
        <v>102305170</v>
      </c>
      <c r="E422" s="340">
        <v>0</v>
      </c>
      <c r="F422" s="340">
        <v>102305170</v>
      </c>
    </row>
    <row r="423" spans="1:6" x14ac:dyDescent="0.25">
      <c r="A423" s="339">
        <v>510790008</v>
      </c>
      <c r="B423" s="334" t="s">
        <v>216</v>
      </c>
      <c r="C423" s="340">
        <v>0</v>
      </c>
      <c r="D423" s="340">
        <v>311870984</v>
      </c>
      <c r="E423" s="340">
        <v>77967746</v>
      </c>
      <c r="F423" s="340">
        <v>233903238</v>
      </c>
    </row>
    <row r="424" spans="1:6" x14ac:dyDescent="0.25">
      <c r="A424" s="339">
        <v>510790010</v>
      </c>
      <c r="B424" s="334" t="s">
        <v>217</v>
      </c>
      <c r="C424" s="340">
        <v>0</v>
      </c>
      <c r="D424" s="340">
        <v>7100160074</v>
      </c>
      <c r="E424" s="340">
        <v>1776026700</v>
      </c>
      <c r="F424" s="340">
        <v>5324133374</v>
      </c>
    </row>
    <row r="425" spans="1:6" x14ac:dyDescent="0.25">
      <c r="A425" s="339">
        <v>510790011</v>
      </c>
      <c r="B425" s="334" t="s">
        <v>218</v>
      </c>
      <c r="C425" s="340">
        <v>0</v>
      </c>
      <c r="D425" s="340">
        <v>1108459066</v>
      </c>
      <c r="E425" s="340">
        <v>299847382</v>
      </c>
      <c r="F425" s="340">
        <v>808611684</v>
      </c>
    </row>
    <row r="426" spans="1:6" x14ac:dyDescent="0.25">
      <c r="A426" s="339">
        <v>510790047</v>
      </c>
      <c r="B426" s="334" t="s">
        <v>446</v>
      </c>
      <c r="C426" s="340">
        <v>0</v>
      </c>
      <c r="D426" s="340">
        <v>184036334</v>
      </c>
      <c r="E426" s="340">
        <v>0</v>
      </c>
      <c r="F426" s="340">
        <v>184036334</v>
      </c>
    </row>
    <row r="427" spans="1:6" x14ac:dyDescent="0.25">
      <c r="A427" s="339">
        <v>5111</v>
      </c>
      <c r="B427" s="334" t="s">
        <v>219</v>
      </c>
      <c r="C427" s="340">
        <v>0</v>
      </c>
      <c r="D427" s="340">
        <v>16806212150.65</v>
      </c>
      <c r="E427" s="340">
        <v>204676263.41999999</v>
      </c>
      <c r="F427" s="340">
        <v>16601535887.23</v>
      </c>
    </row>
    <row r="428" spans="1:6" x14ac:dyDescent="0.25">
      <c r="A428" s="339">
        <v>511104</v>
      </c>
      <c r="B428" s="334" t="s">
        <v>464</v>
      </c>
      <c r="C428" s="340">
        <v>0</v>
      </c>
      <c r="D428" s="340">
        <v>39669245</v>
      </c>
      <c r="E428" s="340">
        <v>39669245</v>
      </c>
      <c r="F428" s="340">
        <v>0</v>
      </c>
    </row>
    <row r="429" spans="1:6" x14ac:dyDescent="0.25">
      <c r="A429" s="339">
        <v>511104001</v>
      </c>
      <c r="B429" s="334" t="s">
        <v>464</v>
      </c>
      <c r="C429" s="340">
        <v>0</v>
      </c>
      <c r="D429" s="340">
        <v>39669245</v>
      </c>
      <c r="E429" s="340">
        <v>39669245</v>
      </c>
      <c r="F429" s="340">
        <v>0</v>
      </c>
    </row>
    <row r="430" spans="1:6" x14ac:dyDescent="0.25">
      <c r="A430" s="339">
        <v>511115</v>
      </c>
      <c r="B430" s="334" t="s">
        <v>396</v>
      </c>
      <c r="C430" s="340">
        <v>0</v>
      </c>
      <c r="D430" s="340">
        <v>814480698</v>
      </c>
      <c r="E430" s="340">
        <v>9924600</v>
      </c>
      <c r="F430" s="340">
        <v>804556098</v>
      </c>
    </row>
    <row r="431" spans="1:6" x14ac:dyDescent="0.25">
      <c r="A431" s="339">
        <v>511115001</v>
      </c>
      <c r="B431" s="334" t="s">
        <v>396</v>
      </c>
      <c r="C431" s="340">
        <v>0</v>
      </c>
      <c r="D431" s="340">
        <v>814480698</v>
      </c>
      <c r="E431" s="340">
        <v>9924600</v>
      </c>
      <c r="F431" s="340">
        <v>804556098</v>
      </c>
    </row>
    <row r="432" spans="1:6" x14ac:dyDescent="0.25">
      <c r="A432" s="339">
        <v>511117</v>
      </c>
      <c r="B432" s="334" t="s">
        <v>148</v>
      </c>
      <c r="C432" s="340">
        <v>0</v>
      </c>
      <c r="D432" s="340">
        <v>2789752465.1399999</v>
      </c>
      <c r="E432" s="340">
        <v>0</v>
      </c>
      <c r="F432" s="340">
        <v>2789752465.1399999</v>
      </c>
    </row>
    <row r="433" spans="1:6" x14ac:dyDescent="0.25">
      <c r="A433" s="339">
        <v>511117001</v>
      </c>
      <c r="B433" s="334" t="s">
        <v>148</v>
      </c>
      <c r="C433" s="340">
        <v>0</v>
      </c>
      <c r="D433" s="340">
        <v>2789752465.1399999</v>
      </c>
      <c r="E433" s="340">
        <v>0</v>
      </c>
      <c r="F433" s="340">
        <v>2789752465.1399999</v>
      </c>
    </row>
    <row r="434" spans="1:6" x14ac:dyDescent="0.25">
      <c r="A434" s="339">
        <v>511118</v>
      </c>
      <c r="B434" s="334" t="s">
        <v>27</v>
      </c>
      <c r="C434" s="340">
        <v>0</v>
      </c>
      <c r="D434" s="340">
        <v>700142610.10000002</v>
      </c>
      <c r="E434" s="340">
        <v>0</v>
      </c>
      <c r="F434" s="340">
        <v>700142610.10000002</v>
      </c>
    </row>
    <row r="435" spans="1:6" x14ac:dyDescent="0.25">
      <c r="A435" s="339">
        <v>511118001</v>
      </c>
      <c r="B435" s="334" t="s">
        <v>27</v>
      </c>
      <c r="C435" s="340">
        <v>0</v>
      </c>
      <c r="D435" s="340">
        <v>700142610.10000002</v>
      </c>
      <c r="E435" s="340">
        <v>0</v>
      </c>
      <c r="F435" s="340">
        <v>700142610.10000002</v>
      </c>
    </row>
    <row r="436" spans="1:6" x14ac:dyDescent="0.25">
      <c r="A436" s="339">
        <v>511119</v>
      </c>
      <c r="B436" s="334" t="s">
        <v>139</v>
      </c>
      <c r="C436" s="340">
        <v>0</v>
      </c>
      <c r="D436" s="340">
        <v>18241487.600000001</v>
      </c>
      <c r="E436" s="340">
        <v>0</v>
      </c>
      <c r="F436" s="340">
        <v>18241487.600000001</v>
      </c>
    </row>
    <row r="437" spans="1:6" x14ac:dyDescent="0.25">
      <c r="A437" s="339">
        <v>511119001</v>
      </c>
      <c r="B437" s="334" t="s">
        <v>139</v>
      </c>
      <c r="C437" s="340">
        <v>0</v>
      </c>
      <c r="D437" s="340">
        <v>18241487.600000001</v>
      </c>
      <c r="E437" s="340">
        <v>0</v>
      </c>
      <c r="F437" s="340">
        <v>18241487.600000001</v>
      </c>
    </row>
    <row r="438" spans="1:6" x14ac:dyDescent="0.25">
      <c r="A438" s="339">
        <v>511123</v>
      </c>
      <c r="B438" s="334" t="s">
        <v>403</v>
      </c>
      <c r="C438" s="340">
        <v>0</v>
      </c>
      <c r="D438" s="340">
        <v>244584575.81</v>
      </c>
      <c r="E438" s="340">
        <v>71290940.420000002</v>
      </c>
      <c r="F438" s="340">
        <v>173293635.38999999</v>
      </c>
    </row>
    <row r="439" spans="1:6" x14ac:dyDescent="0.25">
      <c r="A439" s="339">
        <v>511123001</v>
      </c>
      <c r="B439" s="334" t="s">
        <v>403</v>
      </c>
      <c r="C439" s="340">
        <v>0</v>
      </c>
      <c r="D439" s="340">
        <v>244584575.81</v>
      </c>
      <c r="E439" s="340">
        <v>71290940.420000002</v>
      </c>
      <c r="F439" s="340">
        <v>173293635.38999999</v>
      </c>
    </row>
    <row r="440" spans="1:6" x14ac:dyDescent="0.25">
      <c r="A440" s="339">
        <v>511125</v>
      </c>
      <c r="B440" s="334" t="s">
        <v>402</v>
      </c>
      <c r="C440" s="340">
        <v>0</v>
      </c>
      <c r="D440" s="340">
        <v>742979561</v>
      </c>
      <c r="E440" s="340">
        <v>0</v>
      </c>
      <c r="F440" s="340">
        <v>742979561</v>
      </c>
    </row>
    <row r="441" spans="1:6" x14ac:dyDescent="0.25">
      <c r="A441" s="339">
        <v>511125001</v>
      </c>
      <c r="B441" s="334" t="s">
        <v>402</v>
      </c>
      <c r="C441" s="340">
        <v>0</v>
      </c>
      <c r="D441" s="340">
        <v>742979561</v>
      </c>
      <c r="E441" s="340">
        <v>0</v>
      </c>
      <c r="F441" s="340">
        <v>742979561</v>
      </c>
    </row>
    <row r="442" spans="1:6" x14ac:dyDescent="0.25">
      <c r="A442" s="339">
        <v>511174</v>
      </c>
      <c r="B442" s="334" t="s">
        <v>406</v>
      </c>
      <c r="C442" s="340">
        <v>0</v>
      </c>
      <c r="D442" s="340">
        <v>25638312</v>
      </c>
      <c r="E442" s="340">
        <v>0</v>
      </c>
      <c r="F442" s="340">
        <v>25638312</v>
      </c>
    </row>
    <row r="443" spans="1:6" x14ac:dyDescent="0.25">
      <c r="A443" s="339">
        <v>511174001</v>
      </c>
      <c r="B443" s="334" t="s">
        <v>406</v>
      </c>
      <c r="C443" s="340">
        <v>0</v>
      </c>
      <c r="D443" s="340">
        <v>25638312</v>
      </c>
      <c r="E443" s="340">
        <v>0</v>
      </c>
      <c r="F443" s="340">
        <v>25638312</v>
      </c>
    </row>
    <row r="444" spans="1:6" x14ac:dyDescent="0.25">
      <c r="A444" s="339">
        <v>511178</v>
      </c>
      <c r="B444" s="334" t="s">
        <v>121</v>
      </c>
      <c r="C444" s="340">
        <v>0</v>
      </c>
      <c r="D444" s="340">
        <v>44085365</v>
      </c>
      <c r="E444" s="340">
        <v>0</v>
      </c>
      <c r="F444" s="340">
        <v>44085365</v>
      </c>
    </row>
    <row r="445" spans="1:6" x14ac:dyDescent="0.25">
      <c r="A445" s="339">
        <v>511178001</v>
      </c>
      <c r="B445" s="334" t="s">
        <v>121</v>
      </c>
      <c r="C445" s="340">
        <v>0</v>
      </c>
      <c r="D445" s="340">
        <v>44085365</v>
      </c>
      <c r="E445" s="340">
        <v>0</v>
      </c>
      <c r="F445" s="340">
        <v>44085365</v>
      </c>
    </row>
    <row r="446" spans="1:6" x14ac:dyDescent="0.25">
      <c r="A446" s="339">
        <v>511179</v>
      </c>
      <c r="B446" s="334" t="s">
        <v>118</v>
      </c>
      <c r="C446" s="340">
        <v>0</v>
      </c>
      <c r="D446" s="340">
        <v>10764391120</v>
      </c>
      <c r="E446" s="340">
        <v>83791478</v>
      </c>
      <c r="F446" s="340">
        <v>10680599642</v>
      </c>
    </row>
    <row r="447" spans="1:6" x14ac:dyDescent="0.25">
      <c r="A447" s="339">
        <v>511179001</v>
      </c>
      <c r="B447" s="334" t="s">
        <v>118</v>
      </c>
      <c r="C447" s="340">
        <v>0</v>
      </c>
      <c r="D447" s="340">
        <v>10764391120</v>
      </c>
      <c r="E447" s="340">
        <v>83791478</v>
      </c>
      <c r="F447" s="340">
        <v>10680599642</v>
      </c>
    </row>
    <row r="448" spans="1:6" x14ac:dyDescent="0.25">
      <c r="A448" s="339">
        <v>511180</v>
      </c>
      <c r="B448" s="334" t="s">
        <v>122</v>
      </c>
      <c r="C448" s="340">
        <v>0</v>
      </c>
      <c r="D448" s="340">
        <v>622246711</v>
      </c>
      <c r="E448" s="340">
        <v>0</v>
      </c>
      <c r="F448" s="340">
        <v>622246711</v>
      </c>
    </row>
    <row r="449" spans="1:6" x14ac:dyDescent="0.25">
      <c r="A449" s="339">
        <v>511180001</v>
      </c>
      <c r="B449" s="334" t="s">
        <v>122</v>
      </c>
      <c r="C449" s="340">
        <v>0</v>
      </c>
      <c r="D449" s="340">
        <v>622246711</v>
      </c>
      <c r="E449" s="340">
        <v>0</v>
      </c>
      <c r="F449" s="340">
        <v>622246711</v>
      </c>
    </row>
    <row r="450" spans="1:6" x14ac:dyDescent="0.25">
      <c r="A450" s="339">
        <v>5120</v>
      </c>
      <c r="B450" s="334" t="s">
        <v>131</v>
      </c>
      <c r="C450" s="340">
        <v>0</v>
      </c>
      <c r="D450" s="340">
        <v>25592300</v>
      </c>
      <c r="E450" s="340">
        <v>0</v>
      </c>
      <c r="F450" s="340">
        <v>25592300</v>
      </c>
    </row>
    <row r="451" spans="1:6" x14ac:dyDescent="0.25">
      <c r="A451" s="339">
        <v>512011</v>
      </c>
      <c r="B451" s="334" t="s">
        <v>133</v>
      </c>
      <c r="C451" s="340">
        <v>0</v>
      </c>
      <c r="D451" s="340">
        <v>25592300</v>
      </c>
      <c r="E451" s="340">
        <v>0</v>
      </c>
      <c r="F451" s="340">
        <v>25592300</v>
      </c>
    </row>
    <row r="452" spans="1:6" x14ac:dyDescent="0.25">
      <c r="A452" s="339">
        <v>512011001</v>
      </c>
      <c r="B452" s="334" t="s">
        <v>133</v>
      </c>
      <c r="C452" s="340">
        <v>0</v>
      </c>
      <c r="D452" s="340">
        <v>25592300</v>
      </c>
      <c r="E452" s="340">
        <v>0</v>
      </c>
      <c r="F452" s="340">
        <v>25592300</v>
      </c>
    </row>
    <row r="453" spans="1:6" ht="30" x14ac:dyDescent="0.25">
      <c r="A453" s="339">
        <v>53</v>
      </c>
      <c r="B453" s="334" t="s">
        <v>220</v>
      </c>
      <c r="C453" s="340">
        <v>0</v>
      </c>
      <c r="D453" s="340">
        <v>10746055374.809999</v>
      </c>
      <c r="E453" s="340">
        <v>966491425.53999996</v>
      </c>
      <c r="F453" s="340">
        <v>9779563949.2700005</v>
      </c>
    </row>
    <row r="454" spans="1:6" ht="30" x14ac:dyDescent="0.25">
      <c r="A454" s="339">
        <v>5360</v>
      </c>
      <c r="B454" s="334" t="s">
        <v>221</v>
      </c>
      <c r="C454" s="340">
        <v>0</v>
      </c>
      <c r="D454" s="340">
        <v>1309801226.3299999</v>
      </c>
      <c r="E454" s="340">
        <v>0</v>
      </c>
      <c r="F454" s="340">
        <v>1309801226.3299999</v>
      </c>
    </row>
    <row r="455" spans="1:6" x14ac:dyDescent="0.25">
      <c r="A455" s="339">
        <v>536001</v>
      </c>
      <c r="B455" s="334" t="s">
        <v>70</v>
      </c>
      <c r="C455" s="340">
        <v>0</v>
      </c>
      <c r="D455" s="340">
        <v>329828074.25999999</v>
      </c>
      <c r="E455" s="340">
        <v>0</v>
      </c>
      <c r="F455" s="340">
        <v>329828074.25999999</v>
      </c>
    </row>
    <row r="456" spans="1:6" x14ac:dyDescent="0.25">
      <c r="A456" s="339">
        <v>536001001</v>
      </c>
      <c r="B456" s="334" t="s">
        <v>55</v>
      </c>
      <c r="C456" s="340">
        <v>0</v>
      </c>
      <c r="D456" s="340">
        <v>329828074.25999999</v>
      </c>
      <c r="E456" s="340">
        <v>0</v>
      </c>
      <c r="F456" s="340">
        <v>329828074.25999999</v>
      </c>
    </row>
    <row r="457" spans="1:6" x14ac:dyDescent="0.25">
      <c r="A457" s="339">
        <v>536002</v>
      </c>
      <c r="B457" s="334" t="s">
        <v>49</v>
      </c>
      <c r="C457" s="340">
        <v>0</v>
      </c>
      <c r="D457" s="340">
        <v>14134019.880000001</v>
      </c>
      <c r="E457" s="340">
        <v>0</v>
      </c>
      <c r="F457" s="340">
        <v>14134019.880000001</v>
      </c>
    </row>
    <row r="458" spans="1:6" x14ac:dyDescent="0.25">
      <c r="A458" s="339">
        <v>536002001</v>
      </c>
      <c r="B458" s="334" t="s">
        <v>50</v>
      </c>
      <c r="C458" s="340">
        <v>0</v>
      </c>
      <c r="D458" s="340">
        <v>14134019.880000001</v>
      </c>
      <c r="E458" s="340">
        <v>0</v>
      </c>
      <c r="F458" s="340">
        <v>14134019.880000001</v>
      </c>
    </row>
    <row r="459" spans="1:6" x14ac:dyDescent="0.25">
      <c r="A459" s="339">
        <v>536003</v>
      </c>
      <c r="B459" s="334" t="s">
        <v>71</v>
      </c>
      <c r="C459" s="340">
        <v>0</v>
      </c>
      <c r="D459" s="340">
        <v>160638.45000000001</v>
      </c>
      <c r="E459" s="340">
        <v>0</v>
      </c>
      <c r="F459" s="340">
        <v>160638.45000000001</v>
      </c>
    </row>
    <row r="460" spans="1:6" x14ac:dyDescent="0.25">
      <c r="A460" s="339">
        <v>536003010</v>
      </c>
      <c r="B460" s="334" t="s">
        <v>58</v>
      </c>
      <c r="C460" s="340">
        <v>0</v>
      </c>
      <c r="D460" s="340">
        <v>160638.45000000001</v>
      </c>
      <c r="E460" s="340">
        <v>0</v>
      </c>
      <c r="F460" s="340">
        <v>160638.45000000001</v>
      </c>
    </row>
    <row r="461" spans="1:6" x14ac:dyDescent="0.25">
      <c r="A461" s="339">
        <v>536004</v>
      </c>
      <c r="B461" s="334" t="s">
        <v>33</v>
      </c>
      <c r="C461" s="340">
        <v>0</v>
      </c>
      <c r="D461" s="340">
        <v>476581904.35000002</v>
      </c>
      <c r="E461" s="340">
        <v>0</v>
      </c>
      <c r="F461" s="340">
        <v>476581904.35000002</v>
      </c>
    </row>
    <row r="462" spans="1:6" x14ac:dyDescent="0.25">
      <c r="A462" s="339">
        <v>536004009</v>
      </c>
      <c r="B462" s="334" t="s">
        <v>34</v>
      </c>
      <c r="C462" s="340">
        <v>0</v>
      </c>
      <c r="D462" s="340">
        <v>7785514.9500000002</v>
      </c>
      <c r="E462" s="340">
        <v>0</v>
      </c>
      <c r="F462" s="340">
        <v>7785514.9500000002</v>
      </c>
    </row>
    <row r="463" spans="1:6" x14ac:dyDescent="0.25">
      <c r="A463" s="339">
        <v>536004011</v>
      </c>
      <c r="B463" s="334" t="s">
        <v>35</v>
      </c>
      <c r="C463" s="340">
        <v>0</v>
      </c>
      <c r="D463" s="340">
        <v>468796389.39999998</v>
      </c>
      <c r="E463" s="340">
        <v>0</v>
      </c>
      <c r="F463" s="340">
        <v>468796389.39999998</v>
      </c>
    </row>
    <row r="464" spans="1:6" x14ac:dyDescent="0.25">
      <c r="A464" s="339">
        <v>536005</v>
      </c>
      <c r="B464" s="334" t="s">
        <v>36</v>
      </c>
      <c r="C464" s="340">
        <v>0</v>
      </c>
      <c r="D464" s="340">
        <v>365467.98</v>
      </c>
      <c r="E464" s="340">
        <v>0</v>
      </c>
      <c r="F464" s="340">
        <v>365467.98</v>
      </c>
    </row>
    <row r="465" spans="1:6" x14ac:dyDescent="0.25">
      <c r="A465" s="339">
        <v>536005008</v>
      </c>
      <c r="B465" s="334" t="s">
        <v>37</v>
      </c>
      <c r="C465" s="340">
        <v>0</v>
      </c>
      <c r="D465" s="340">
        <v>365467.98</v>
      </c>
      <c r="E465" s="340">
        <v>0</v>
      </c>
      <c r="F465" s="340">
        <v>365467.98</v>
      </c>
    </row>
    <row r="466" spans="1:6" x14ac:dyDescent="0.25">
      <c r="A466" s="339">
        <v>536006</v>
      </c>
      <c r="B466" s="334" t="s">
        <v>38</v>
      </c>
      <c r="C466" s="340">
        <v>0</v>
      </c>
      <c r="D466" s="340">
        <v>44078521.340000004</v>
      </c>
      <c r="E466" s="340">
        <v>0</v>
      </c>
      <c r="F466" s="340">
        <v>44078521.340000004</v>
      </c>
    </row>
    <row r="467" spans="1:6" x14ac:dyDescent="0.25">
      <c r="A467" s="339">
        <v>536006001</v>
      </c>
      <c r="B467" s="334" t="s">
        <v>39</v>
      </c>
      <c r="C467" s="340">
        <v>0</v>
      </c>
      <c r="D467" s="340">
        <v>28733469.789999999</v>
      </c>
      <c r="E467" s="340">
        <v>0</v>
      </c>
      <c r="F467" s="340">
        <v>28733469.789999999</v>
      </c>
    </row>
    <row r="468" spans="1:6" x14ac:dyDescent="0.25">
      <c r="A468" s="339">
        <v>536006002</v>
      </c>
      <c r="B468" s="334" t="s">
        <v>40</v>
      </c>
      <c r="C468" s="340">
        <v>0</v>
      </c>
      <c r="D468" s="340">
        <v>15230240.98</v>
      </c>
      <c r="E468" s="340">
        <v>0</v>
      </c>
      <c r="F468" s="340">
        <v>15230240.98</v>
      </c>
    </row>
    <row r="469" spans="1:6" ht="30" x14ac:dyDescent="0.25">
      <c r="A469" s="339">
        <v>536006004</v>
      </c>
      <c r="B469" s="334" t="s">
        <v>51</v>
      </c>
      <c r="C469" s="340">
        <v>0</v>
      </c>
      <c r="D469" s="340">
        <v>114810.57</v>
      </c>
      <c r="E469" s="340">
        <v>0</v>
      </c>
      <c r="F469" s="340">
        <v>114810.57</v>
      </c>
    </row>
    <row r="470" spans="1:6" x14ac:dyDescent="0.25">
      <c r="A470" s="339">
        <v>536007</v>
      </c>
      <c r="B470" s="334" t="s">
        <v>41</v>
      </c>
      <c r="C470" s="340">
        <v>0</v>
      </c>
      <c r="D470" s="340">
        <v>367972446.54000002</v>
      </c>
      <c r="E470" s="340">
        <v>0</v>
      </c>
      <c r="F470" s="340">
        <v>367972446.54000002</v>
      </c>
    </row>
    <row r="471" spans="1:6" x14ac:dyDescent="0.25">
      <c r="A471" s="339">
        <v>536007001</v>
      </c>
      <c r="B471" s="334" t="s">
        <v>42</v>
      </c>
      <c r="C471" s="340">
        <v>0</v>
      </c>
      <c r="D471" s="340">
        <v>162373681.63999999</v>
      </c>
      <c r="E471" s="340">
        <v>0</v>
      </c>
      <c r="F471" s="340">
        <v>162373681.63999999</v>
      </c>
    </row>
    <row r="472" spans="1:6" x14ac:dyDescent="0.25">
      <c r="A472" s="339">
        <v>536007002</v>
      </c>
      <c r="B472" s="334" t="s">
        <v>43</v>
      </c>
      <c r="C472" s="340">
        <v>0</v>
      </c>
      <c r="D472" s="340">
        <v>157913976.12</v>
      </c>
      <c r="E472" s="340">
        <v>0</v>
      </c>
      <c r="F472" s="340">
        <v>157913976.12</v>
      </c>
    </row>
    <row r="473" spans="1:6" x14ac:dyDescent="0.25">
      <c r="A473" s="339">
        <v>536007003</v>
      </c>
      <c r="B473" s="334" t="s">
        <v>44</v>
      </c>
      <c r="C473" s="340">
        <v>0</v>
      </c>
      <c r="D473" s="340">
        <v>1874395.92</v>
      </c>
      <c r="E473" s="340">
        <v>0</v>
      </c>
      <c r="F473" s="340">
        <v>1874395.92</v>
      </c>
    </row>
    <row r="474" spans="1:6" x14ac:dyDescent="0.25">
      <c r="A474" s="339">
        <v>536007007</v>
      </c>
      <c r="B474" s="334" t="s">
        <v>45</v>
      </c>
      <c r="C474" s="340">
        <v>0</v>
      </c>
      <c r="D474" s="340">
        <v>45810392.859999999</v>
      </c>
      <c r="E474" s="340">
        <v>0</v>
      </c>
      <c r="F474" s="340">
        <v>45810392.859999999</v>
      </c>
    </row>
    <row r="475" spans="1:6" x14ac:dyDescent="0.25">
      <c r="A475" s="339">
        <v>536008</v>
      </c>
      <c r="B475" s="334" t="s">
        <v>46</v>
      </c>
      <c r="C475" s="340">
        <v>0</v>
      </c>
      <c r="D475" s="340">
        <v>11748438.6</v>
      </c>
      <c r="E475" s="340">
        <v>0</v>
      </c>
      <c r="F475" s="340">
        <v>11748438.6</v>
      </c>
    </row>
    <row r="476" spans="1:6" x14ac:dyDescent="0.25">
      <c r="A476" s="339">
        <v>536008002</v>
      </c>
      <c r="B476" s="334" t="s">
        <v>47</v>
      </c>
      <c r="C476" s="340">
        <v>0</v>
      </c>
      <c r="D476" s="340">
        <v>10258181.43</v>
      </c>
      <c r="E476" s="340">
        <v>0</v>
      </c>
      <c r="F476" s="340">
        <v>10258181.43</v>
      </c>
    </row>
    <row r="477" spans="1:6" x14ac:dyDescent="0.25">
      <c r="A477" s="339">
        <v>536008006</v>
      </c>
      <c r="B477" s="334" t="s">
        <v>64</v>
      </c>
      <c r="C477" s="340">
        <v>0</v>
      </c>
      <c r="D477" s="340">
        <v>1490257.17</v>
      </c>
      <c r="E477" s="340">
        <v>0</v>
      </c>
      <c r="F477" s="340">
        <v>1490257.17</v>
      </c>
    </row>
    <row r="478" spans="1:6" x14ac:dyDescent="0.25">
      <c r="A478" s="339">
        <v>536009</v>
      </c>
      <c r="B478" s="334" t="s">
        <v>52</v>
      </c>
      <c r="C478" s="340">
        <v>0</v>
      </c>
      <c r="D478" s="340">
        <v>194194.8</v>
      </c>
      <c r="E478" s="340">
        <v>0</v>
      </c>
      <c r="F478" s="340">
        <v>194194.8</v>
      </c>
    </row>
    <row r="479" spans="1:6" x14ac:dyDescent="0.25">
      <c r="A479" s="339">
        <v>536009002</v>
      </c>
      <c r="B479" s="334" t="s">
        <v>53</v>
      </c>
      <c r="C479" s="340">
        <v>0</v>
      </c>
      <c r="D479" s="340">
        <v>194194.8</v>
      </c>
      <c r="E479" s="340">
        <v>0</v>
      </c>
      <c r="F479" s="340">
        <v>194194.8</v>
      </c>
    </row>
    <row r="480" spans="1:6" x14ac:dyDescent="0.25">
      <c r="A480" s="339">
        <v>536013</v>
      </c>
      <c r="B480" s="334" t="s">
        <v>73</v>
      </c>
      <c r="C480" s="340">
        <v>0</v>
      </c>
      <c r="D480" s="340">
        <v>432635.53</v>
      </c>
      <c r="E480" s="340">
        <v>0</v>
      </c>
      <c r="F480" s="340">
        <v>432635.53</v>
      </c>
    </row>
    <row r="481" spans="1:6" x14ac:dyDescent="0.25">
      <c r="A481" s="339">
        <v>536013003</v>
      </c>
      <c r="B481" s="334" t="s">
        <v>38</v>
      </c>
      <c r="C481" s="340">
        <v>0</v>
      </c>
      <c r="D481" s="340">
        <v>431610.81</v>
      </c>
      <c r="E481" s="340">
        <v>0</v>
      </c>
      <c r="F481" s="340">
        <v>431610.81</v>
      </c>
    </row>
    <row r="482" spans="1:6" x14ac:dyDescent="0.25">
      <c r="A482" s="339">
        <v>536013004</v>
      </c>
      <c r="B482" s="334" t="s">
        <v>41</v>
      </c>
      <c r="C482" s="340">
        <v>0</v>
      </c>
      <c r="D482" s="340">
        <v>1024.72</v>
      </c>
      <c r="E482" s="340">
        <v>0</v>
      </c>
      <c r="F482" s="340">
        <v>1024.72</v>
      </c>
    </row>
    <row r="483" spans="1:6" x14ac:dyDescent="0.25">
      <c r="A483" s="339">
        <v>536015</v>
      </c>
      <c r="B483" s="334" t="s">
        <v>80</v>
      </c>
      <c r="C483" s="340">
        <v>0</v>
      </c>
      <c r="D483" s="340">
        <v>62839336.060000002</v>
      </c>
      <c r="E483" s="340">
        <v>0</v>
      </c>
      <c r="F483" s="340">
        <v>62839336.060000002</v>
      </c>
    </row>
    <row r="484" spans="1:6" x14ac:dyDescent="0.25">
      <c r="A484" s="339">
        <v>536015005</v>
      </c>
      <c r="B484" s="334" t="s">
        <v>71</v>
      </c>
      <c r="C484" s="340">
        <v>0</v>
      </c>
      <c r="D484" s="340">
        <v>186459.3</v>
      </c>
      <c r="E484" s="340">
        <v>0</v>
      </c>
      <c r="F484" s="340">
        <v>186459.3</v>
      </c>
    </row>
    <row r="485" spans="1:6" x14ac:dyDescent="0.25">
      <c r="A485" s="339">
        <v>536015006</v>
      </c>
      <c r="B485" s="334" t="s">
        <v>33</v>
      </c>
      <c r="C485" s="340">
        <v>0</v>
      </c>
      <c r="D485" s="340">
        <v>14573177.51</v>
      </c>
      <c r="E485" s="340">
        <v>0</v>
      </c>
      <c r="F485" s="340">
        <v>14573177.51</v>
      </c>
    </row>
    <row r="486" spans="1:6" x14ac:dyDescent="0.25">
      <c r="A486" s="339">
        <v>536015007</v>
      </c>
      <c r="B486" s="334" t="s">
        <v>36</v>
      </c>
      <c r="C486" s="340">
        <v>0</v>
      </c>
      <c r="D486" s="340">
        <v>41876.76</v>
      </c>
      <c r="E486" s="340">
        <v>0</v>
      </c>
      <c r="F486" s="340">
        <v>41876.76</v>
      </c>
    </row>
    <row r="487" spans="1:6" x14ac:dyDescent="0.25">
      <c r="A487" s="339">
        <v>536015008</v>
      </c>
      <c r="B487" s="334" t="s">
        <v>38</v>
      </c>
      <c r="C487" s="340">
        <v>0</v>
      </c>
      <c r="D487" s="340">
        <v>3367585.3</v>
      </c>
      <c r="E487" s="340">
        <v>0</v>
      </c>
      <c r="F487" s="340">
        <v>3367585.3</v>
      </c>
    </row>
    <row r="488" spans="1:6" x14ac:dyDescent="0.25">
      <c r="A488" s="339">
        <v>536015009</v>
      </c>
      <c r="B488" s="334" t="s">
        <v>41</v>
      </c>
      <c r="C488" s="340">
        <v>0</v>
      </c>
      <c r="D488" s="340">
        <v>35279450.280000001</v>
      </c>
      <c r="E488" s="340">
        <v>0</v>
      </c>
      <c r="F488" s="340">
        <v>35279450.280000001</v>
      </c>
    </row>
    <row r="489" spans="1:6" x14ac:dyDescent="0.25">
      <c r="A489" s="339">
        <v>536015010</v>
      </c>
      <c r="B489" s="334" t="s">
        <v>46</v>
      </c>
      <c r="C489" s="340">
        <v>0</v>
      </c>
      <c r="D489" s="340">
        <v>9390786.9100000001</v>
      </c>
      <c r="E489" s="340">
        <v>0</v>
      </c>
      <c r="F489" s="340">
        <v>9390786.9100000001</v>
      </c>
    </row>
    <row r="490" spans="1:6" x14ac:dyDescent="0.25">
      <c r="A490" s="339">
        <v>536016</v>
      </c>
      <c r="B490" s="334" t="s">
        <v>463</v>
      </c>
      <c r="C490" s="340">
        <v>0</v>
      </c>
      <c r="D490" s="340">
        <v>1465548.54</v>
      </c>
      <c r="E490" s="340">
        <v>0</v>
      </c>
      <c r="F490" s="340">
        <v>1465548.54</v>
      </c>
    </row>
    <row r="491" spans="1:6" x14ac:dyDescent="0.25">
      <c r="A491" s="339">
        <v>536016003</v>
      </c>
      <c r="B491" s="334" t="s">
        <v>49</v>
      </c>
      <c r="C491" s="340">
        <v>0</v>
      </c>
      <c r="D491" s="340">
        <v>1465548.54</v>
      </c>
      <c r="E491" s="340">
        <v>0</v>
      </c>
      <c r="F491" s="340">
        <v>1465548.54</v>
      </c>
    </row>
    <row r="492" spans="1:6" x14ac:dyDescent="0.25">
      <c r="A492" s="339">
        <v>5366</v>
      </c>
      <c r="B492" s="334" t="s">
        <v>222</v>
      </c>
      <c r="C492" s="340">
        <v>0</v>
      </c>
      <c r="D492" s="340">
        <v>1579211356.72</v>
      </c>
      <c r="E492" s="340">
        <v>787198.01</v>
      </c>
      <c r="F492" s="340">
        <v>1578424158.71</v>
      </c>
    </row>
    <row r="493" spans="1:6" x14ac:dyDescent="0.25">
      <c r="A493" s="339">
        <v>536605</v>
      </c>
      <c r="B493" s="334" t="s">
        <v>89</v>
      </c>
      <c r="C493" s="340">
        <v>0</v>
      </c>
      <c r="D493" s="340">
        <v>1579211356.72</v>
      </c>
      <c r="E493" s="340">
        <v>787198.01</v>
      </c>
      <c r="F493" s="340">
        <v>1578424158.71</v>
      </c>
    </row>
    <row r="494" spans="1:6" x14ac:dyDescent="0.25">
      <c r="A494" s="339">
        <v>536605001</v>
      </c>
      <c r="B494" s="334" t="s">
        <v>89</v>
      </c>
      <c r="C494" s="340">
        <v>0</v>
      </c>
      <c r="D494" s="340">
        <v>1579211356.72</v>
      </c>
      <c r="E494" s="340">
        <v>787198.01</v>
      </c>
      <c r="F494" s="340">
        <v>1578424158.71</v>
      </c>
    </row>
    <row r="495" spans="1:6" x14ac:dyDescent="0.25">
      <c r="A495" s="339">
        <v>5368</v>
      </c>
      <c r="B495" s="334" t="s">
        <v>399</v>
      </c>
      <c r="C495" s="340">
        <v>0</v>
      </c>
      <c r="D495" s="340">
        <v>7857042791.7600002</v>
      </c>
      <c r="E495" s="340">
        <v>965704227.52999997</v>
      </c>
      <c r="F495" s="340">
        <v>6891338564.2299995</v>
      </c>
    </row>
    <row r="496" spans="1:6" x14ac:dyDescent="0.25">
      <c r="A496" s="339">
        <v>536803</v>
      </c>
      <c r="B496" s="334" t="s">
        <v>170</v>
      </c>
      <c r="C496" s="340">
        <v>0</v>
      </c>
      <c r="D496" s="340">
        <v>7857042791.7600002</v>
      </c>
      <c r="E496" s="340">
        <v>965704227.52999997</v>
      </c>
      <c r="F496" s="340">
        <v>6891338564.2299995</v>
      </c>
    </row>
    <row r="497" spans="1:6" x14ac:dyDescent="0.25">
      <c r="A497" s="339">
        <v>536803001</v>
      </c>
      <c r="B497" s="334" t="s">
        <v>170</v>
      </c>
      <c r="C497" s="340">
        <v>0</v>
      </c>
      <c r="D497" s="340">
        <v>7857042791.7600002</v>
      </c>
      <c r="E497" s="340">
        <v>965704227.52999997</v>
      </c>
      <c r="F497" s="340">
        <v>6891338564.2299995</v>
      </c>
    </row>
    <row r="498" spans="1:6" x14ac:dyDescent="0.25">
      <c r="A498" s="339">
        <v>57</v>
      </c>
      <c r="B498" s="334" t="s">
        <v>189</v>
      </c>
      <c r="C498" s="340">
        <v>0</v>
      </c>
      <c r="D498" s="340">
        <v>192138061</v>
      </c>
      <c r="E498" s="340">
        <v>103316</v>
      </c>
      <c r="F498" s="340">
        <v>192034745</v>
      </c>
    </row>
    <row r="499" spans="1:6" x14ac:dyDescent="0.25">
      <c r="A499" s="339">
        <v>5720</v>
      </c>
      <c r="B499" s="334" t="s">
        <v>223</v>
      </c>
      <c r="C499" s="340">
        <v>0</v>
      </c>
      <c r="D499" s="340">
        <v>192138061</v>
      </c>
      <c r="E499" s="340">
        <v>103316</v>
      </c>
      <c r="F499" s="340">
        <v>192034745</v>
      </c>
    </row>
    <row r="500" spans="1:6" x14ac:dyDescent="0.25">
      <c r="A500" s="339">
        <v>572080</v>
      </c>
      <c r="B500" s="334" t="s">
        <v>224</v>
      </c>
      <c r="C500" s="340">
        <v>0</v>
      </c>
      <c r="D500" s="340">
        <v>192138061</v>
      </c>
      <c r="E500" s="340">
        <v>103316</v>
      </c>
      <c r="F500" s="340">
        <v>192034745</v>
      </c>
    </row>
    <row r="501" spans="1:6" x14ac:dyDescent="0.25">
      <c r="A501" s="339">
        <v>58</v>
      </c>
      <c r="B501" s="334" t="s">
        <v>225</v>
      </c>
      <c r="C501" s="340">
        <v>0</v>
      </c>
      <c r="D501" s="340">
        <v>80227033.620000005</v>
      </c>
      <c r="E501" s="340">
        <v>8235614.96</v>
      </c>
      <c r="F501" s="340">
        <v>71991418.659999996</v>
      </c>
    </row>
    <row r="502" spans="1:6" x14ac:dyDescent="0.25">
      <c r="A502" s="339">
        <v>5890</v>
      </c>
      <c r="B502" s="334" t="s">
        <v>226</v>
      </c>
      <c r="C502" s="340">
        <v>0</v>
      </c>
      <c r="D502" s="340">
        <v>80227033.620000005</v>
      </c>
      <c r="E502" s="340">
        <v>8235614.96</v>
      </c>
      <c r="F502" s="340">
        <v>71991418.659999996</v>
      </c>
    </row>
    <row r="503" spans="1:6" x14ac:dyDescent="0.25">
      <c r="A503" s="339">
        <v>589017</v>
      </c>
      <c r="B503" s="334" t="s">
        <v>398</v>
      </c>
      <c r="C503" s="340">
        <v>0</v>
      </c>
      <c r="D503" s="340">
        <v>32508203.98</v>
      </c>
      <c r="E503" s="340">
        <v>8234569.96</v>
      </c>
      <c r="F503" s="340">
        <v>24273634.02</v>
      </c>
    </row>
    <row r="504" spans="1:6" x14ac:dyDescent="0.25">
      <c r="A504" s="339">
        <v>589017001</v>
      </c>
      <c r="B504" s="334" t="s">
        <v>398</v>
      </c>
      <c r="C504" s="340">
        <v>0</v>
      </c>
      <c r="D504" s="340">
        <v>32508203.98</v>
      </c>
      <c r="E504" s="340">
        <v>8234569.96</v>
      </c>
      <c r="F504" s="340">
        <v>24273634.02</v>
      </c>
    </row>
    <row r="505" spans="1:6" x14ac:dyDescent="0.25">
      <c r="A505" s="339">
        <v>589023</v>
      </c>
      <c r="B505" s="334" t="s">
        <v>394</v>
      </c>
      <c r="C505" s="340">
        <v>0</v>
      </c>
      <c r="D505" s="340">
        <v>47712600</v>
      </c>
      <c r="E505" s="340">
        <v>0</v>
      </c>
      <c r="F505" s="340">
        <v>47712600</v>
      </c>
    </row>
    <row r="506" spans="1:6" x14ac:dyDescent="0.25">
      <c r="A506" s="339">
        <v>589023001</v>
      </c>
      <c r="B506" s="334" t="s">
        <v>394</v>
      </c>
      <c r="C506" s="340">
        <v>0</v>
      </c>
      <c r="D506" s="340">
        <v>47712600</v>
      </c>
      <c r="E506" s="340">
        <v>0</v>
      </c>
      <c r="F506" s="340">
        <v>47712600</v>
      </c>
    </row>
    <row r="507" spans="1:6" x14ac:dyDescent="0.25">
      <c r="A507" s="339">
        <v>589090</v>
      </c>
      <c r="B507" s="334" t="s">
        <v>227</v>
      </c>
      <c r="C507" s="340">
        <v>0</v>
      </c>
      <c r="D507" s="340">
        <v>6229.64</v>
      </c>
      <c r="E507" s="340">
        <v>1045</v>
      </c>
      <c r="F507" s="340">
        <v>5184.6400000000003</v>
      </c>
    </row>
    <row r="508" spans="1:6" x14ac:dyDescent="0.25">
      <c r="A508" s="339">
        <v>589090002</v>
      </c>
      <c r="B508" s="334" t="s">
        <v>199</v>
      </c>
      <c r="C508" s="340">
        <v>0</v>
      </c>
      <c r="D508" s="340">
        <v>6229.64</v>
      </c>
      <c r="E508" s="340">
        <v>1045</v>
      </c>
      <c r="F508" s="340">
        <v>5184.6400000000003</v>
      </c>
    </row>
    <row r="509" spans="1:6" x14ac:dyDescent="0.25">
      <c r="A509" s="465">
        <v>8</v>
      </c>
      <c r="B509" s="334" t="s">
        <v>228</v>
      </c>
      <c r="C509" s="340">
        <v>0</v>
      </c>
      <c r="D509" s="340">
        <v>251192657.75</v>
      </c>
      <c r="E509" s="340">
        <v>251192657.75</v>
      </c>
      <c r="F509" s="340">
        <v>0</v>
      </c>
    </row>
    <row r="510" spans="1:6" x14ac:dyDescent="0.25">
      <c r="A510" s="339">
        <v>83</v>
      </c>
      <c r="B510" s="334" t="s">
        <v>230</v>
      </c>
      <c r="C510" s="340">
        <v>14925889049.23</v>
      </c>
      <c r="D510" s="340">
        <v>170686913.40000001</v>
      </c>
      <c r="E510" s="340">
        <v>80505744.349999994</v>
      </c>
      <c r="F510" s="340">
        <v>15016070218.280001</v>
      </c>
    </row>
    <row r="511" spans="1:6" x14ac:dyDescent="0.25">
      <c r="A511" s="339">
        <v>8315</v>
      </c>
      <c r="B511" s="334" t="s">
        <v>231</v>
      </c>
      <c r="C511" s="340">
        <v>9795324499.4300003</v>
      </c>
      <c r="D511" s="340">
        <v>0</v>
      </c>
      <c r="E511" s="340">
        <v>0</v>
      </c>
      <c r="F511" s="340">
        <v>9795324499.4300003</v>
      </c>
    </row>
    <row r="512" spans="1:6" x14ac:dyDescent="0.25">
      <c r="A512" s="339">
        <v>831510</v>
      </c>
      <c r="B512" s="334" t="s">
        <v>183</v>
      </c>
      <c r="C512" s="340">
        <v>9795324499.4300003</v>
      </c>
      <c r="D512" s="340">
        <v>0</v>
      </c>
      <c r="E512" s="340">
        <v>0</v>
      </c>
      <c r="F512" s="340">
        <v>9795324499.4300003</v>
      </c>
    </row>
    <row r="513" spans="1:6" x14ac:dyDescent="0.25">
      <c r="A513" s="339">
        <v>831510001</v>
      </c>
      <c r="B513" s="334" t="s">
        <v>183</v>
      </c>
      <c r="C513" s="340">
        <v>9795324499.4300003</v>
      </c>
      <c r="D513" s="340">
        <v>0</v>
      </c>
      <c r="E513" s="340">
        <v>0</v>
      </c>
      <c r="F513" s="340">
        <v>9795324499.4300003</v>
      </c>
    </row>
    <row r="514" spans="1:6" x14ac:dyDescent="0.25">
      <c r="A514" s="339">
        <v>8347</v>
      </c>
      <c r="B514" s="334" t="s">
        <v>232</v>
      </c>
      <c r="C514" s="340">
        <v>170701388.38999999</v>
      </c>
      <c r="D514" s="340">
        <v>0</v>
      </c>
      <c r="E514" s="340">
        <v>0</v>
      </c>
      <c r="F514" s="340">
        <v>170701388.38999999</v>
      </c>
    </row>
    <row r="515" spans="1:6" x14ac:dyDescent="0.25">
      <c r="A515" s="339">
        <v>834704</v>
      </c>
      <c r="B515" s="334" t="s">
        <v>183</v>
      </c>
      <c r="C515" s="340">
        <v>170701388.38999999</v>
      </c>
      <c r="D515" s="340">
        <v>0</v>
      </c>
      <c r="E515" s="340">
        <v>0</v>
      </c>
      <c r="F515" s="340">
        <v>170701388.38999999</v>
      </c>
    </row>
    <row r="516" spans="1:6" x14ac:dyDescent="0.25">
      <c r="A516" s="339">
        <v>834704001</v>
      </c>
      <c r="B516" s="334" t="s">
        <v>183</v>
      </c>
      <c r="C516" s="340">
        <v>170701388.38999999</v>
      </c>
      <c r="D516" s="340">
        <v>0</v>
      </c>
      <c r="E516" s="340">
        <v>0</v>
      </c>
      <c r="F516" s="340">
        <v>170701388.38999999</v>
      </c>
    </row>
    <row r="517" spans="1:6" x14ac:dyDescent="0.25">
      <c r="A517" s="339">
        <v>8361</v>
      </c>
      <c r="B517" s="334" t="s">
        <v>233</v>
      </c>
      <c r="C517" s="340">
        <v>4045371254.1599998</v>
      </c>
      <c r="D517" s="340">
        <v>0</v>
      </c>
      <c r="E517" s="340">
        <v>0</v>
      </c>
      <c r="F517" s="340">
        <v>4045371254.1599998</v>
      </c>
    </row>
    <row r="518" spans="1:6" x14ac:dyDescent="0.25">
      <c r="A518" s="339">
        <v>836101</v>
      </c>
      <c r="B518" s="334" t="s">
        <v>234</v>
      </c>
      <c r="C518" s="340">
        <v>4045371254.1599998</v>
      </c>
      <c r="D518" s="340">
        <v>0</v>
      </c>
      <c r="E518" s="340">
        <v>0</v>
      </c>
      <c r="F518" s="340">
        <v>4045371254.1599998</v>
      </c>
    </row>
    <row r="519" spans="1:6" x14ac:dyDescent="0.25">
      <c r="A519" s="339">
        <v>836101001</v>
      </c>
      <c r="B519" s="334" t="s">
        <v>234</v>
      </c>
      <c r="C519" s="340">
        <v>4045371254.1599998</v>
      </c>
      <c r="D519" s="340">
        <v>0</v>
      </c>
      <c r="E519" s="340">
        <v>0</v>
      </c>
      <c r="F519" s="340">
        <v>4045371254.1599998</v>
      </c>
    </row>
    <row r="520" spans="1:6" x14ac:dyDescent="0.25">
      <c r="A520" s="339">
        <v>8374</v>
      </c>
      <c r="B520" s="334" t="s">
        <v>445</v>
      </c>
      <c r="C520" s="340">
        <v>820750346.25</v>
      </c>
      <c r="D520" s="340">
        <v>170686913.40000001</v>
      </c>
      <c r="E520" s="340">
        <v>80505744.349999994</v>
      </c>
      <c r="F520" s="340">
        <v>910931515.29999995</v>
      </c>
    </row>
    <row r="521" spans="1:6" x14ac:dyDescent="0.25">
      <c r="A521" s="339">
        <v>837490</v>
      </c>
      <c r="B521" s="334" t="s">
        <v>444</v>
      </c>
      <c r="C521" s="340">
        <v>820750346.25</v>
      </c>
      <c r="D521" s="340">
        <v>170686913.40000001</v>
      </c>
      <c r="E521" s="340">
        <v>80505744.349999994</v>
      </c>
      <c r="F521" s="340">
        <v>910931515.29999995</v>
      </c>
    </row>
    <row r="522" spans="1:6" x14ac:dyDescent="0.25">
      <c r="A522" s="339">
        <v>837490001</v>
      </c>
      <c r="B522" s="334" t="s">
        <v>444</v>
      </c>
      <c r="C522" s="340">
        <v>820750346.25</v>
      </c>
      <c r="D522" s="340">
        <v>170686913.40000001</v>
      </c>
      <c r="E522" s="340">
        <v>80505744.349999994</v>
      </c>
      <c r="F522" s="340">
        <v>910931515.29999995</v>
      </c>
    </row>
    <row r="523" spans="1:6" x14ac:dyDescent="0.25">
      <c r="A523" s="339">
        <v>8390</v>
      </c>
      <c r="B523" s="334" t="s">
        <v>387</v>
      </c>
      <c r="C523" s="340">
        <v>93741561</v>
      </c>
      <c r="D523" s="340">
        <v>0</v>
      </c>
      <c r="E523" s="340">
        <v>0</v>
      </c>
      <c r="F523" s="340">
        <v>93741561</v>
      </c>
    </row>
    <row r="524" spans="1:6" x14ac:dyDescent="0.25">
      <c r="A524" s="339">
        <v>839090</v>
      </c>
      <c r="B524" s="334" t="s">
        <v>388</v>
      </c>
      <c r="C524" s="340">
        <v>93741561</v>
      </c>
      <c r="D524" s="340">
        <v>0</v>
      </c>
      <c r="E524" s="340">
        <v>0</v>
      </c>
      <c r="F524" s="340">
        <v>93741561</v>
      </c>
    </row>
    <row r="525" spans="1:6" x14ac:dyDescent="0.25">
      <c r="A525" s="339">
        <v>839090001</v>
      </c>
      <c r="B525" s="334" t="s">
        <v>388</v>
      </c>
      <c r="C525" s="340">
        <v>93741561</v>
      </c>
      <c r="D525" s="340">
        <v>0</v>
      </c>
      <c r="E525" s="340">
        <v>0</v>
      </c>
      <c r="F525" s="340">
        <v>93741561</v>
      </c>
    </row>
    <row r="526" spans="1:6" x14ac:dyDescent="0.25">
      <c r="A526" s="339">
        <v>89</v>
      </c>
      <c r="B526" s="334" t="s">
        <v>235</v>
      </c>
      <c r="C526" s="340">
        <v>-14925889049.23</v>
      </c>
      <c r="D526" s="340">
        <v>80505744.349999994</v>
      </c>
      <c r="E526" s="340">
        <v>170686913.40000001</v>
      </c>
      <c r="F526" s="340">
        <v>-15016070218.280001</v>
      </c>
    </row>
    <row r="527" spans="1:6" x14ac:dyDescent="0.25">
      <c r="A527" s="339">
        <v>8915</v>
      </c>
      <c r="B527" s="334" t="s">
        <v>237</v>
      </c>
      <c r="C527" s="340">
        <v>-14925889049.23</v>
      </c>
      <c r="D527" s="340">
        <v>80505744.349999994</v>
      </c>
      <c r="E527" s="340">
        <v>170686913.40000001</v>
      </c>
      <c r="F527" s="340">
        <v>-15016070218.280001</v>
      </c>
    </row>
    <row r="528" spans="1:6" x14ac:dyDescent="0.25">
      <c r="A528" s="339">
        <v>891506</v>
      </c>
      <c r="B528" s="334" t="s">
        <v>238</v>
      </c>
      <c r="C528" s="340">
        <v>-9795324499.4300003</v>
      </c>
      <c r="D528" s="340">
        <v>0</v>
      </c>
      <c r="E528" s="340">
        <v>0</v>
      </c>
      <c r="F528" s="340">
        <v>-9795324499.4300003</v>
      </c>
    </row>
    <row r="529" spans="1:6" x14ac:dyDescent="0.25">
      <c r="A529" s="339">
        <v>891506001</v>
      </c>
      <c r="B529" s="334" t="s">
        <v>238</v>
      </c>
      <c r="C529" s="340">
        <v>-9795324499.4300003</v>
      </c>
      <c r="D529" s="340">
        <v>0</v>
      </c>
      <c r="E529" s="340">
        <v>0</v>
      </c>
      <c r="F529" s="340">
        <v>-9795324499.4300003</v>
      </c>
    </row>
    <row r="530" spans="1:6" x14ac:dyDescent="0.25">
      <c r="A530" s="339">
        <v>891518</v>
      </c>
      <c r="B530" s="334" t="s">
        <v>239</v>
      </c>
      <c r="C530" s="340">
        <v>-170701388.38999999</v>
      </c>
      <c r="D530" s="340">
        <v>0</v>
      </c>
      <c r="E530" s="340">
        <v>0</v>
      </c>
      <c r="F530" s="340">
        <v>-170701388.38999999</v>
      </c>
    </row>
    <row r="531" spans="1:6" x14ac:dyDescent="0.25">
      <c r="A531" s="339">
        <v>891518001</v>
      </c>
      <c r="B531" s="334" t="s">
        <v>239</v>
      </c>
      <c r="C531" s="340">
        <v>-170701388.38999999</v>
      </c>
      <c r="D531" s="340">
        <v>0</v>
      </c>
      <c r="E531" s="340">
        <v>0</v>
      </c>
      <c r="F531" s="340">
        <v>-170701388.38999999</v>
      </c>
    </row>
    <row r="532" spans="1:6" x14ac:dyDescent="0.25">
      <c r="A532" s="339">
        <v>891521</v>
      </c>
      <c r="B532" s="334" t="s">
        <v>240</v>
      </c>
      <c r="C532" s="340">
        <v>-4045371254.1599998</v>
      </c>
      <c r="D532" s="340">
        <v>0</v>
      </c>
      <c r="E532" s="340">
        <v>0</v>
      </c>
      <c r="F532" s="340">
        <v>-4045371254.1599998</v>
      </c>
    </row>
    <row r="533" spans="1:6" x14ac:dyDescent="0.25">
      <c r="A533" s="339">
        <v>891521001</v>
      </c>
      <c r="B533" s="334" t="s">
        <v>240</v>
      </c>
      <c r="C533" s="340">
        <v>-4045371254.1599998</v>
      </c>
      <c r="D533" s="340">
        <v>0</v>
      </c>
      <c r="E533" s="340">
        <v>0</v>
      </c>
      <c r="F533" s="340">
        <v>-4045371254.1599998</v>
      </c>
    </row>
    <row r="534" spans="1:6" x14ac:dyDescent="0.25">
      <c r="A534" s="339">
        <v>891574</v>
      </c>
      <c r="B534" s="334" t="s">
        <v>443</v>
      </c>
      <c r="C534" s="340">
        <v>-820750346.25</v>
      </c>
      <c r="D534" s="340">
        <v>80505744.349999994</v>
      </c>
      <c r="E534" s="340">
        <v>170686913.40000001</v>
      </c>
      <c r="F534" s="340">
        <v>-910931515.29999995</v>
      </c>
    </row>
    <row r="535" spans="1:6" x14ac:dyDescent="0.25">
      <c r="A535" s="339">
        <v>891574001</v>
      </c>
      <c r="B535" s="334" t="s">
        <v>443</v>
      </c>
      <c r="C535" s="340">
        <v>-820750346.25</v>
      </c>
      <c r="D535" s="340">
        <v>80505744.349999994</v>
      </c>
      <c r="E535" s="340">
        <v>170686913.40000001</v>
      </c>
      <c r="F535" s="340">
        <v>-910931515.29999995</v>
      </c>
    </row>
    <row r="536" spans="1:6" x14ac:dyDescent="0.25">
      <c r="A536" s="339">
        <v>891590</v>
      </c>
      <c r="B536" s="334" t="s">
        <v>389</v>
      </c>
      <c r="C536" s="340">
        <v>-93741561</v>
      </c>
      <c r="D536" s="340">
        <v>0</v>
      </c>
      <c r="E536" s="340">
        <v>0</v>
      </c>
      <c r="F536" s="340">
        <v>-93741561</v>
      </c>
    </row>
    <row r="537" spans="1:6" x14ac:dyDescent="0.25">
      <c r="A537" s="339">
        <v>891590090</v>
      </c>
      <c r="B537" s="334" t="s">
        <v>388</v>
      </c>
      <c r="C537" s="340">
        <v>-93741561</v>
      </c>
      <c r="D537" s="340">
        <v>0</v>
      </c>
      <c r="E537" s="340">
        <v>0</v>
      </c>
      <c r="F537" s="340">
        <v>-93741561</v>
      </c>
    </row>
    <row r="538" spans="1:6" x14ac:dyDescent="0.25">
      <c r="A538" s="465">
        <v>9</v>
      </c>
      <c r="B538" s="334" t="s">
        <v>241</v>
      </c>
      <c r="C538" s="340">
        <v>0</v>
      </c>
      <c r="D538" s="340">
        <v>867571118267.06995</v>
      </c>
      <c r="E538" s="340">
        <v>867571118267.06995</v>
      </c>
      <c r="F538" s="340">
        <v>0</v>
      </c>
    </row>
    <row r="539" spans="1:6" x14ac:dyDescent="0.25">
      <c r="A539" s="339">
        <v>91</v>
      </c>
      <c r="B539" s="334" t="s">
        <v>242</v>
      </c>
      <c r="C539" s="340">
        <v>8429669983994.6201</v>
      </c>
      <c r="D539" s="340">
        <v>60393086600.709999</v>
      </c>
      <c r="E539" s="340">
        <v>807178031666.35999</v>
      </c>
      <c r="F539" s="340">
        <v>9176454929060.2695</v>
      </c>
    </row>
    <row r="540" spans="1:6" ht="30" x14ac:dyDescent="0.25">
      <c r="A540" s="339">
        <v>9120</v>
      </c>
      <c r="B540" s="334" t="s">
        <v>229</v>
      </c>
      <c r="C540" s="340">
        <v>8429669983994.6201</v>
      </c>
      <c r="D540" s="340">
        <v>60393086600.709999</v>
      </c>
      <c r="E540" s="340">
        <v>807178031666.35999</v>
      </c>
      <c r="F540" s="340">
        <v>9176454929060.2695</v>
      </c>
    </row>
    <row r="541" spans="1:6" x14ac:dyDescent="0.25">
      <c r="A541" s="339">
        <v>912004</v>
      </c>
      <c r="B541" s="334" t="s">
        <v>243</v>
      </c>
      <c r="C541" s="340">
        <v>8429669983994.6201</v>
      </c>
      <c r="D541" s="340">
        <v>60393086600.709999</v>
      </c>
      <c r="E541" s="340">
        <v>807178031666.35999</v>
      </c>
      <c r="F541" s="340">
        <v>9176454929060.2695</v>
      </c>
    </row>
    <row r="542" spans="1:6" x14ac:dyDescent="0.25">
      <c r="A542" s="339">
        <v>912004001</v>
      </c>
      <c r="B542" s="334" t="s">
        <v>243</v>
      </c>
      <c r="C542" s="340">
        <v>8429669983994.6201</v>
      </c>
      <c r="D542" s="340">
        <v>60393086600.709999</v>
      </c>
      <c r="E542" s="340">
        <v>807178031666.35999</v>
      </c>
      <c r="F542" s="340">
        <v>9176454929060.2695</v>
      </c>
    </row>
    <row r="543" spans="1:6" x14ac:dyDescent="0.25">
      <c r="A543" s="339">
        <v>93</v>
      </c>
      <c r="B543" s="334" t="s">
        <v>244</v>
      </c>
      <c r="C543" s="340">
        <v>567344987.55999994</v>
      </c>
      <c r="D543" s="340">
        <v>0</v>
      </c>
      <c r="E543" s="340">
        <v>0</v>
      </c>
      <c r="F543" s="340">
        <v>567344987.55999994</v>
      </c>
    </row>
    <row r="544" spans="1:6" ht="30" x14ac:dyDescent="0.25">
      <c r="A544" s="339">
        <v>9308</v>
      </c>
      <c r="B544" s="334" t="s">
        <v>245</v>
      </c>
      <c r="C544" s="340">
        <v>28560000</v>
      </c>
      <c r="D544" s="340">
        <v>0</v>
      </c>
      <c r="E544" s="340">
        <v>0</v>
      </c>
      <c r="F544" s="340">
        <v>28560000</v>
      </c>
    </row>
    <row r="545" spans="1:6" x14ac:dyDescent="0.25">
      <c r="A545" s="339">
        <v>930806</v>
      </c>
      <c r="B545" s="334" t="s">
        <v>246</v>
      </c>
      <c r="C545" s="340">
        <v>28560000</v>
      </c>
      <c r="D545" s="340">
        <v>0</v>
      </c>
      <c r="E545" s="340">
        <v>0</v>
      </c>
      <c r="F545" s="340">
        <v>28560000</v>
      </c>
    </row>
    <row r="546" spans="1:6" x14ac:dyDescent="0.25">
      <c r="A546" s="339">
        <v>930806001</v>
      </c>
      <c r="B546" s="334" t="s">
        <v>246</v>
      </c>
      <c r="C546" s="340">
        <v>28560000</v>
      </c>
      <c r="D546" s="340">
        <v>0</v>
      </c>
      <c r="E546" s="340">
        <v>0</v>
      </c>
      <c r="F546" s="340">
        <v>28560000</v>
      </c>
    </row>
    <row r="547" spans="1:6" x14ac:dyDescent="0.25">
      <c r="A547" s="339">
        <v>9390</v>
      </c>
      <c r="B547" s="334" t="s">
        <v>247</v>
      </c>
      <c r="C547" s="340">
        <v>538784987.55999994</v>
      </c>
      <c r="D547" s="340">
        <v>0</v>
      </c>
      <c r="E547" s="340">
        <v>0</v>
      </c>
      <c r="F547" s="340">
        <v>538784987.55999994</v>
      </c>
    </row>
    <row r="548" spans="1:6" x14ac:dyDescent="0.25">
      <c r="A548" s="339">
        <v>939090</v>
      </c>
      <c r="B548" s="334" t="s">
        <v>248</v>
      </c>
      <c r="C548" s="340">
        <v>538784987.55999994</v>
      </c>
      <c r="D548" s="340">
        <v>0</v>
      </c>
      <c r="E548" s="340">
        <v>0</v>
      </c>
      <c r="F548" s="340">
        <v>538784987.55999994</v>
      </c>
    </row>
    <row r="549" spans="1:6" x14ac:dyDescent="0.25">
      <c r="A549" s="339">
        <v>939090001</v>
      </c>
      <c r="B549" s="334" t="s">
        <v>248</v>
      </c>
      <c r="C549" s="340">
        <v>538784987.55999994</v>
      </c>
      <c r="D549" s="340">
        <v>0</v>
      </c>
      <c r="E549" s="340">
        <v>0</v>
      </c>
      <c r="F549" s="340">
        <v>538784987.55999994</v>
      </c>
    </row>
    <row r="550" spans="1:6" x14ac:dyDescent="0.25">
      <c r="A550" s="339">
        <v>99</v>
      </c>
      <c r="B550" s="334" t="s">
        <v>249</v>
      </c>
      <c r="C550" s="340">
        <v>-8430237328982.1797</v>
      </c>
      <c r="D550" s="340">
        <v>807178031666.35999</v>
      </c>
      <c r="E550" s="340">
        <v>60393086600.709999</v>
      </c>
      <c r="F550" s="340">
        <v>-9177022274047.8301</v>
      </c>
    </row>
    <row r="551" spans="1:6" x14ac:dyDescent="0.25">
      <c r="A551" s="339">
        <v>9905</v>
      </c>
      <c r="B551" s="334" t="s">
        <v>250</v>
      </c>
      <c r="C551" s="340">
        <v>-8429669983994.6201</v>
      </c>
      <c r="D551" s="340">
        <v>807178031666.35999</v>
      </c>
      <c r="E551" s="340">
        <v>60393086600.709999</v>
      </c>
      <c r="F551" s="340">
        <v>-9176454929060.2695</v>
      </c>
    </row>
    <row r="552" spans="1:6" ht="30" x14ac:dyDescent="0.25">
      <c r="A552" s="339">
        <v>990505</v>
      </c>
      <c r="B552" s="334" t="s">
        <v>236</v>
      </c>
      <c r="C552" s="340">
        <v>-8429669983994.6201</v>
      </c>
      <c r="D552" s="340">
        <v>807178031666.35999</v>
      </c>
      <c r="E552" s="340">
        <v>60393086600.709999</v>
      </c>
      <c r="F552" s="340">
        <v>-9176454929060.2695</v>
      </c>
    </row>
    <row r="553" spans="1:6" ht="30" x14ac:dyDescent="0.25">
      <c r="A553" s="339">
        <v>990505001</v>
      </c>
      <c r="B553" s="334" t="s">
        <v>236</v>
      </c>
      <c r="C553" s="340">
        <v>-8429669983994.6201</v>
      </c>
      <c r="D553" s="340">
        <v>807178031666.35999</v>
      </c>
      <c r="E553" s="340">
        <v>60393086600.709999</v>
      </c>
      <c r="F553" s="340">
        <v>-9176454929060.2695</v>
      </c>
    </row>
    <row r="554" spans="1:6" x14ac:dyDescent="0.25">
      <c r="A554" s="339">
        <v>9915</v>
      </c>
      <c r="B554" s="334" t="s">
        <v>251</v>
      </c>
      <c r="C554" s="340">
        <v>-567344987.55999994</v>
      </c>
      <c r="D554" s="340">
        <v>0</v>
      </c>
      <c r="E554" s="340">
        <v>0</v>
      </c>
      <c r="F554" s="340">
        <v>-567344987.55999994</v>
      </c>
    </row>
    <row r="555" spans="1:6" x14ac:dyDescent="0.25">
      <c r="A555" s="339">
        <v>991510</v>
      </c>
      <c r="B555" s="334" t="s">
        <v>252</v>
      </c>
      <c r="C555" s="340">
        <v>-28560000</v>
      </c>
      <c r="D555" s="340">
        <v>0</v>
      </c>
      <c r="E555" s="340">
        <v>0</v>
      </c>
      <c r="F555" s="340">
        <v>-28560000</v>
      </c>
    </row>
    <row r="556" spans="1:6" x14ac:dyDescent="0.25">
      <c r="A556" s="339">
        <v>991510001</v>
      </c>
      <c r="B556" s="334" t="s">
        <v>252</v>
      </c>
      <c r="C556" s="340">
        <v>-28560000</v>
      </c>
      <c r="D556" s="340">
        <v>0</v>
      </c>
      <c r="E556" s="340">
        <v>0</v>
      </c>
      <c r="F556" s="340">
        <v>-28560000</v>
      </c>
    </row>
    <row r="557" spans="1:6" x14ac:dyDescent="0.25">
      <c r="A557" s="339">
        <v>991590</v>
      </c>
      <c r="B557" s="334" t="s">
        <v>253</v>
      </c>
      <c r="C557" s="340">
        <v>-538784987.55999994</v>
      </c>
      <c r="D557" s="340">
        <v>0</v>
      </c>
      <c r="E557" s="340">
        <v>0</v>
      </c>
      <c r="F557" s="340">
        <v>-538784987.55999994</v>
      </c>
    </row>
    <row r="558" spans="1:6" x14ac:dyDescent="0.25">
      <c r="A558" s="339">
        <v>991590090</v>
      </c>
      <c r="B558" s="334" t="s">
        <v>248</v>
      </c>
      <c r="C558" s="340">
        <v>-538784987.55999994</v>
      </c>
      <c r="D558" s="340">
        <v>0</v>
      </c>
      <c r="E558" s="340">
        <v>0</v>
      </c>
      <c r="F558" s="340">
        <v>-538784987.55999994</v>
      </c>
    </row>
    <row r="559" spans="1:6" x14ac:dyDescent="0.25">
      <c r="A559" s="334"/>
      <c r="B559" s="334" t="s">
        <v>254</v>
      </c>
      <c r="C559" s="340">
        <v>484727653671.53998</v>
      </c>
      <c r="D559" s="340">
        <v>1239095736047.1599</v>
      </c>
      <c r="E559" s="340">
        <v>1239095736047.1599</v>
      </c>
      <c r="F559" s="340">
        <v>709183688925.02002</v>
      </c>
    </row>
  </sheetData>
  <autoFilter ref="A9:F559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71682" r:id="rId3" name="Control 2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71682" r:id="rId3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Estado Situacion F GRU</vt:lpstr>
      <vt:lpstr>Estado Situacion F CTA</vt:lpstr>
      <vt:lpstr>Estado de Resultados GRUPO</vt:lpstr>
      <vt:lpstr>Estado de ResultadosCTA</vt:lpstr>
      <vt:lpstr>SYMJUN2025</vt:lpstr>
      <vt:lpstr>SYMJUN2026</vt:lpstr>
      <vt:lpstr>SYMMAR2026</vt:lpstr>
      <vt:lpstr>'Estado de Resultados GRUPO'!Print_Area</vt:lpstr>
      <vt:lpstr>'Estado de ResultadosCTA'!Print_Area</vt:lpstr>
      <vt:lpstr>'Estado Situacion F CTA'!Print_Area</vt:lpstr>
      <vt:lpstr>'Estado Situacion F GRU'!Print_Area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2026-08-24T02:33:53Z</cp:lastPrinted>
  <dcterms:created xsi:type="dcterms:W3CDTF">2021-10-01T15:53:56Z</dcterms:created>
  <dcterms:modified xsi:type="dcterms:W3CDTF">2026-08-27T02:59:31Z</dcterms:modified>
</cp:coreProperties>
</file>