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ecuacion e impermeabilizacion terraza\"/>
    </mc:Choice>
  </mc:AlternateContent>
  <bookViews>
    <workbookView xWindow="0" yWindow="0" windowWidth="20490" windowHeight="7455"/>
  </bookViews>
  <sheets>
    <sheet name="FORMATO DE COTIZACION" sheetId="1" r:id="rId1"/>
  </sheets>
  <definedNames>
    <definedName name="_xlnm.Print_Area" localSheetId="0">'FORMATO DE COTIZACION'!$B$8:$G$115</definedName>
    <definedName name="_xlnm.Print_Titles" localSheetId="0">'FORMATO DE COTIZACION'!$2:$7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0" i="1" l="1"/>
  <c r="G79" i="1"/>
  <c r="G78" i="1"/>
  <c r="G77" i="1"/>
  <c r="G76" i="1"/>
  <c r="G74" i="1"/>
  <c r="G73" i="1"/>
  <c r="G72" i="1"/>
  <c r="G71" i="1"/>
  <c r="G70" i="1"/>
  <c r="G69" i="1"/>
  <c r="G68" i="1"/>
  <c r="G67" i="1"/>
  <c r="G53" i="1"/>
  <c r="G52" i="1"/>
  <c r="G51" i="1"/>
  <c r="G50" i="1"/>
  <c r="G49" i="1"/>
  <c r="G48" i="1"/>
  <c r="G47" i="1"/>
  <c r="G43" i="1"/>
  <c r="G40" i="1"/>
  <c r="G39" i="1"/>
  <c r="G38" i="1"/>
  <c r="G37" i="1"/>
  <c r="G36" i="1"/>
  <c r="G35" i="1"/>
  <c r="G34" i="1"/>
  <c r="G110" i="1"/>
  <c r="G109" i="1"/>
  <c r="G108" i="1"/>
  <c r="G107" i="1"/>
  <c r="G106" i="1"/>
  <c r="G105" i="1"/>
  <c r="G103" i="1"/>
  <c r="G102" i="1"/>
  <c r="G101" i="1"/>
  <c r="G100" i="1"/>
  <c r="G99" i="1"/>
  <c r="G98" i="1"/>
  <c r="G97" i="1"/>
  <c r="G96" i="1"/>
  <c r="G95" i="1"/>
  <c r="G94" i="1"/>
  <c r="G93" i="1"/>
  <c r="G91" i="1"/>
  <c r="G90" i="1"/>
  <c r="G88" i="1"/>
  <c r="G87" i="1"/>
  <c r="D75" i="1"/>
  <c r="G75" i="1" s="1"/>
  <c r="G66" i="1"/>
  <c r="G65" i="1"/>
  <c r="G64" i="1"/>
  <c r="G63" i="1"/>
  <c r="G81" i="1" s="1"/>
  <c r="D46" i="1"/>
  <c r="G46" i="1" s="1"/>
  <c r="D45" i="1"/>
  <c r="G45" i="1" s="1"/>
  <c r="D41" i="1"/>
  <c r="G41" i="1" s="1"/>
  <c r="D32" i="1"/>
  <c r="G32" i="1" s="1"/>
  <c r="D31" i="1"/>
  <c r="D29" i="1"/>
  <c r="G29" i="1" s="1"/>
  <c r="G26" i="1"/>
  <c r="G25" i="1"/>
  <c r="G24" i="1"/>
  <c r="G22" i="1"/>
  <c r="G21" i="1"/>
  <c r="G20" i="1"/>
  <c r="G19" i="1"/>
  <c r="G18" i="1"/>
  <c r="D18" i="1"/>
  <c r="D15" i="1"/>
  <c r="D23" i="1" s="1"/>
  <c r="D27" i="1" s="1"/>
  <c r="G14" i="1"/>
  <c r="G13" i="1"/>
  <c r="G12" i="1"/>
  <c r="G11" i="1"/>
  <c r="G10" i="1"/>
  <c r="G15" i="1" l="1"/>
  <c r="D16" i="1"/>
  <c r="D17" i="1" s="1"/>
  <c r="G17" i="1" s="1"/>
  <c r="G111" i="1"/>
  <c r="G112" i="1" s="1"/>
  <c r="G113" i="1" s="1"/>
  <c r="G31" i="1"/>
  <c r="G27" i="1"/>
  <c r="D28" i="1"/>
  <c r="G23" i="1"/>
  <c r="G28" i="1"/>
  <c r="D33" i="1"/>
  <c r="G33" i="1" s="1"/>
  <c r="G16" i="1"/>
  <c r="G54" i="1" l="1"/>
  <c r="G82" i="1"/>
  <c r="G83" i="1" s="1"/>
  <c r="G59" i="1" l="1"/>
  <c r="G115" i="1" s="1"/>
</calcChain>
</file>

<file path=xl/sharedStrings.xml><?xml version="1.0" encoding="utf-8"?>
<sst xmlns="http://schemas.openxmlformats.org/spreadsheetml/2006/main" count="274" uniqueCount="197">
  <si>
    <t>ITEM</t>
  </si>
  <si>
    <t>DESCRIPCIÓN</t>
  </si>
  <si>
    <t>CANT</t>
  </si>
  <si>
    <t>UND</t>
  </si>
  <si>
    <t>VR. UNITARIO</t>
  </si>
  <si>
    <t>SUBTOTAL</t>
  </si>
  <si>
    <t>COMPONENTE DE ADECUACIONES FISICAS</t>
  </si>
  <si>
    <t>Obras de impermeabilización.</t>
  </si>
  <si>
    <t>1.1.1</t>
  </si>
  <si>
    <t>Retiro de placas de concreto existentes.</t>
  </si>
  <si>
    <t>Und</t>
  </si>
  <si>
    <t>1.1.2</t>
  </si>
  <si>
    <t xml:space="preserve">Desmonte y retiro de condensadoras, equipos obsoletos y mallas de cerramiento metálicas y disposición en el lugar establecido por la entidad. </t>
  </si>
  <si>
    <t>1.1.3</t>
  </si>
  <si>
    <t>Traslado de escalerillas y cableado. Incluye desmonte, reubicación e instalación.</t>
  </si>
  <si>
    <t>mL</t>
  </si>
  <si>
    <t>1.1.4</t>
  </si>
  <si>
    <t>Retiro de antenas de aire para televisión.</t>
  </si>
  <si>
    <t>1.1.5</t>
  </si>
  <si>
    <t>Retiro de mantos existentes, trasiego, transporte y disposición final en botaderos certificados.</t>
  </si>
  <si>
    <t>m2</t>
  </si>
  <si>
    <t>1.1.6</t>
  </si>
  <si>
    <t>Rectificación topográfico del pendientado .</t>
  </si>
  <si>
    <t>1.1.7</t>
  </si>
  <si>
    <t>Demolición del mortero de pendientado existente.</t>
  </si>
  <si>
    <t>1.1.8</t>
  </si>
  <si>
    <t>Suministro e instalación de mortero impermeabilizado 1:3. Espesor entre 0,0 y 0,1 mt.</t>
  </si>
  <si>
    <t>1.1.9</t>
  </si>
  <si>
    <t>Construcción de media caña en mortero impermeabilizado 1:3.</t>
  </si>
  <si>
    <t>1.1.10</t>
  </si>
  <si>
    <t>Impermeabilización de desagües.</t>
  </si>
  <si>
    <t>1.1.11</t>
  </si>
  <si>
    <t>Regata en antepecho para sellos.</t>
  </si>
  <si>
    <t>1.1.12</t>
  </si>
  <si>
    <t>Suministro e instalación de soscos de 2", 3" y 4".</t>
  </si>
  <si>
    <t>1.1.13</t>
  </si>
  <si>
    <t>Suministro e instalación de rejilla sifón de 2", 3" y 4".</t>
  </si>
  <si>
    <t>1.1.14</t>
  </si>
  <si>
    <t>Preparación de sustrato (Preparación mecánica mediante equipos de chorro abrasivo de alta presión en seco o granallado).</t>
  </si>
  <si>
    <t>1.1.15</t>
  </si>
  <si>
    <t xml:space="preserve">Sellado de juntas y fisuras no estructurales entre 6 mm a 12 mm mediante poliuretano elástico, mono-componente de alta tixotropía. </t>
  </si>
  <si>
    <t>1.1.16</t>
  </si>
  <si>
    <t xml:space="preserve">Sellado de juntas y fisuras no estructurales mayores a 12 mm mediante mortero de poliuretano bi-componente tixotrópico auto imprimante. </t>
  </si>
  <si>
    <t>1.1.17</t>
  </si>
  <si>
    <t>Sellado de juntas y fisuras estructurales, deberán ser inyectadas gravitacionalmente en losa horizontal y mecánicamente a presión en muros verticales, mediante resina bi-componente de baja viscosidad).</t>
  </si>
  <si>
    <t>1.1.18</t>
  </si>
  <si>
    <t>Suministro y aplicación de imprimantes para adherencia en base a poliuretano bi-componente aromático.</t>
  </si>
  <si>
    <t>1.1.19</t>
  </si>
  <si>
    <t>Suministro y aplicación de revestimiento impermeabilizante de poliurea pura, aplicada en caliente mediante equipo reactor, membrana liquida de poliurea, aromática, elástica, bicomponente y libre de solventes. Espesor mínimo de 2 mm.</t>
  </si>
  <si>
    <t>1.1.20</t>
  </si>
  <si>
    <t>Lavado de fachada en piedra con hidrolavadora y reenmboquillado impermeabilizado de juntas.</t>
  </si>
  <si>
    <t>Obras de adecuación y complementarias de cerramiento</t>
  </si>
  <si>
    <t>1.2.1</t>
  </si>
  <si>
    <t>Suministro e instalación de cerramiento en malla eslabonada con estructura en tubo galvanizado de 2". Módulos de 2 mt de alto por 3 mt de ancho, en angulo de 1 1/2" x 1/8" repisado con platinas de 3/4" x 1/8" y malla eslabonada en alambre  galvanizado Cal. 13 más plástico cal. 10, hueco 2”x2”  anclado al piso mediante platina y chazos de expansión. Este proceso debe garantizar el correcto impermeabilizado de los elementos de fijación y la placa.</t>
  </si>
  <si>
    <t>1.2.2</t>
  </si>
  <si>
    <t>Suministro e instalación de cerramiento con cortavientos en vidrio templado incoloro de 10 mm, con soportes en tubo de 2 1/2"  y dilatadores de acero inoxidable. Película de sandblasting de 30 cm de alto a todo lo largo del cortaviento y según diseño a aprobar por la supervisión para la identificación del vidrio. La estructura en tubo de acero inoxidable debe anclarse mediante chazos de expansión a la placa de piso existente. Este proceso debe garantizar el correcto impermeabilizado de los elementos de fijación y la placa. Altura del cortaviento terminado de 2,0 mt.</t>
  </si>
  <si>
    <t>1.2.3</t>
  </si>
  <si>
    <t xml:space="preserve">Suministro e instalación de muro verde vertical artificial para exteriores, elaborados en PVC con protección UV. </t>
  </si>
  <si>
    <t>1.2.4</t>
  </si>
  <si>
    <t>Suministro e instalación de cesped artificial para exteriores, sintetico con protección UV.</t>
  </si>
  <si>
    <t>1.2.5</t>
  </si>
  <si>
    <t>Suministro e instalación de jardin artificial para exteriores, sintetico con protección UV, incluye plantas artificiales y elementos paisajisticos.</t>
  </si>
  <si>
    <t>1.2.6</t>
  </si>
  <si>
    <t>Pintura de puerta blindada (2,0 x 2,0 mt), incluye pelado, lijado y pintura anticorrosiva.</t>
  </si>
  <si>
    <t>1.2.7</t>
  </si>
  <si>
    <t>Reparación de persianas metálicas (Incluye alineación de elementos torcidos o aboyados, pelado, lijado y pintura anticorrosiva).</t>
  </si>
  <si>
    <t>1.2.8</t>
  </si>
  <si>
    <t>Pañete en mortero impermeabilizado 1:3. De 1,0 a 5,0 cm de espesor.</t>
  </si>
  <si>
    <t>1.2.9</t>
  </si>
  <si>
    <t>Pañete de filos en mortero impermeabilizado 1:3. De 1,0 a 5,0 cm de espesor.</t>
  </si>
  <si>
    <t>1.2.10</t>
  </si>
  <si>
    <t>Demolición de muro en ladrillo de arcilla.</t>
  </si>
  <si>
    <t>1.2.11</t>
  </si>
  <si>
    <t xml:space="preserve">Suministro y aplicación de concreto impermeabilizado de 3.500 PSI, reforzado con acero de 1/2" en ambos sentidos cada 0,2 mt. </t>
  </si>
  <si>
    <t>m3</t>
  </si>
  <si>
    <t>Pisos</t>
  </si>
  <si>
    <t>1.3.1</t>
  </si>
  <si>
    <t>Suministro e instalación de deck sintético tipo madera, para exteriores, antideslizante, acanalado. Trafico pesado y uso certificado para su uso en intemperie. Los colores serán aprobados por la supervisión previo a la instalación. Garantía mínima de 5 años. Incluye niveladores y demás elementos requeridos.</t>
  </si>
  <si>
    <t>Otros</t>
  </si>
  <si>
    <t>1.4.1</t>
  </si>
  <si>
    <t>Suministro e instalación de pérgolas en madera teka, seca y tratada, sin nudos, agujeros, grietas, curvaturas o imperfecciones que puedan restar resistencia. Incluye elementos horizontales de 2" x 8" cada 0,2 mt; pilares de soporte verticales en teka tratada elaborados con sección con dimensiones finales de 0,2 mt x 0,2 mt; tornillería, anclajes y cubierta superior en policarbonato de alta resistencia a la intemperie; flanches,  canaleta y bajante para recolección de aguas lluvias.</t>
  </si>
  <si>
    <t>1.4.2</t>
  </si>
  <si>
    <t>Mesón de madera forrado en formica, superficie superior y lavaplatos en acero inoxidable.</t>
  </si>
  <si>
    <t>1.4.3</t>
  </si>
  <si>
    <t>Instalación hidráulica y sanitaria para lavaplatos (Incluye tubería, accesorios, grifería, sifones, etc.)</t>
  </si>
  <si>
    <t>1.4.4</t>
  </si>
  <si>
    <t>Suministro e instalación de repisa flotante en madera de 2" de espesor (Se debe garantizar que las mismas soporten el peso de hornos microondas sin descolgarse).</t>
  </si>
  <si>
    <t>1.4.5</t>
  </si>
  <si>
    <t>Instalación eléctrica para toma corrientes para hornos microondas y/o adicionales (Incluye ducteria metálica superpuesta en muro, cableado, accesorios y tomacorrientes dobles).</t>
  </si>
  <si>
    <t>1.4.6</t>
  </si>
  <si>
    <t>Suministro e instalación de lámpara tipo mastil de pie para jardín exterior, en acero inoxidable, estructura resistente, voltaje 120V, luz led. Altura entre 1,0 y 1,2 mt (Incluye, suministro de cableado de acuerdo a la norma RETIE, accesorios y materiales).</t>
  </si>
  <si>
    <t>1.4.7</t>
  </si>
  <si>
    <t>Suministro e instalación de lámpara tipo mastil de pie para jardín exterior, en acero inoxidable, estructura resistente, voltaje 120V, luz led. Altura entre 0,3 y 0,5 mt (Incluye, suministro de cableado de acuerdo a la norma RETIE, accesorios y materiales).</t>
  </si>
  <si>
    <t>1.4.8</t>
  </si>
  <si>
    <t>Retiro, reubicación y suministro e instalación de tubería EMT existente para conexión de lámparas externas. No incluye reparación de lámparas.</t>
  </si>
  <si>
    <t>1.4.9</t>
  </si>
  <si>
    <t>Desmonte, retiro y disposición final en botadero de ducteria metálica en lamina (Secciones aproximadas 1,0 x 0,5 mt).</t>
  </si>
  <si>
    <t>ML</t>
  </si>
  <si>
    <t>COSTOS DIRECTOS</t>
  </si>
  <si>
    <t>IVA 19% (U)</t>
  </si>
  <si>
    <t>TOTAL (1)</t>
  </si>
  <si>
    <t>COMPONENTE DE DOTACIÓN</t>
  </si>
  <si>
    <t>Mobiliario</t>
  </si>
  <si>
    <t>2.1.1</t>
  </si>
  <si>
    <t>Mesa tipo comedor rectangular de 2,8 x 1,2 mt. Estructura aluminio con patas de 2.5". Estructura en aluminio para soporte y tapa 3", pintura electrostatica al horno, tapa en WPC (Polietileno de alta densidad, protección UV, calibre 10). Resistencia a la intemperie constante y garantia minima del producto 5 años.</t>
  </si>
  <si>
    <t>2.1.2</t>
  </si>
  <si>
    <t>Mesa tipo comedor rectangular de 2,0 x 1,2 mt. Estructura aluminio con patas de 2.5". Estructura en aluminio para soporte y tapa 3", pintura electrostatica al horno, tapa en WPC (Polietileno de alta densidad, protección UV, calibre 10). Resistencia a la intemperie constante y garantia minima del producto 5 años.</t>
  </si>
  <si>
    <t>2.1.3</t>
  </si>
  <si>
    <t>2.1.4</t>
  </si>
  <si>
    <t>2.1.5</t>
  </si>
  <si>
    <t>Mesa de centro, dimensiones 1,5 x 1,5 x 0,5 mt. En ratán sintético circular de 4,0 mm polietileno extruido de alta densidad con protección UV, con estructura interna en perfilería de aluminio de 2". Garantía mínima de 5 años.</t>
  </si>
  <si>
    <t>2.1.6</t>
  </si>
  <si>
    <t>Mesa de centro, dimensiones 1,0 x 1,0 x 0,5 mt. En ratán sintético plano de 7,0 mm polietileno extruido de alta densidad con protección UV, con estructura interna en perfilería de aluminio de 1". Garantía mínima de 5 años.</t>
  </si>
  <si>
    <t>2.1.7</t>
  </si>
  <si>
    <t>Sofá de 2,5 x 1,0 en ratán sintético circular de 4,0 mm, polietileno extruido de alta densidad con protección UV, con estructura interna en perfileria de aluminio de 2". Garantía mínima de 5 años. Cojines tapizados en tela tipo marina (Para botes o yates) 100% impermeable, relleno en silicona con forro interno con tela inpermeable.</t>
  </si>
  <si>
    <t>2.1.8</t>
  </si>
  <si>
    <t>Sofá de 2,5 x 1,0 en ratán sintético plano de 7,0 mm, polietileno extruido de alta densidad con protección UV, con estructura interna en perfileria de aluminio de 1". Garantía mínima de 5 años. Cojines tapizados en tela tipo marina (Para botes o yates) 100% impermeable, relleno en silicona con forro interno con tela inpermeable.</t>
  </si>
  <si>
    <t>2.1.9</t>
  </si>
  <si>
    <t>Poltrona sin brazo de 0,85 mt en ratan sintético circular de 4,0 mm, polietileno extruido de alta densidad con protección UV, con estructura interna en perfilería de aluminio de 2". Garantia minima de 5 años.Cojines tapizados en tela tipo marina (Para botes o yates) 100% impermeable, relleno en silicona con forro interno con tela inpermeable.</t>
  </si>
  <si>
    <t>2.1.10</t>
  </si>
  <si>
    <t>Poltrona sin brazo de 0,85 mt en ratan sintético plano de 7,0 mm, polietileno extruido de alta densidad con protección UV, con estructura interna en perfilería de aluminio de 2". Garantia minima de 5 años. Cojines tapizados en tela tipo marina (Para botes o yates) 100% impermeable, relleno en silicona con forro interno con tela inpermeable.</t>
  </si>
  <si>
    <t>2.1.11</t>
  </si>
  <si>
    <t>Parasol rectangular de 3,0 x 2,0 mt, con soporte central. Estructura 100% inoxidable con en perfil portatela en aluminio de pared de 2,0 mm anodizado de plata brillante con refuerso interno en tubo y uniones con tornilleria de acero inoxidable. Tubo central de acero inoxidable de 60 mm SCH40 de pared de 4,0 mm. Lona 100% acrilica de primera calidad con garantia de decoloración minima de 10 añosy contra el ataque de hongos. Color a definir. Base de 0,7 x 0,7 mt de 1 1/2" en acero HR (Peso 150 Kg). Garantia minima del parasol 5 años.</t>
  </si>
  <si>
    <t>2.1.12</t>
  </si>
  <si>
    <t>Parasol rectangular de 3,0 x 2,0 mt, con soporte lateral. Estructura 100% inoxidable con en perfil portatela en aluminio de pared de 2,0 mm anodizado de plata brillante con refuerso interno en tubo y uniones con tornilleria de acero inoxidable. Tubo lateral de acero inoxidable de 60 mm SCH40 de pared de 4,0 mm. Sistema de soporte lateral que permita dar diferentes inclinaciones a la sobrilla y rotar la misma 360°. Lona 100% acrilica de primera calidad con garantia de decoloración minima de 10 añosy contra el ataque de hongos. Color a definir. Base de 0,7 x 0,7 mt de 1 1/2" en acero HR (Peso 150 Kg). Garantia minima del parasol 5 años.</t>
  </si>
  <si>
    <t>2.1.13</t>
  </si>
  <si>
    <t>Silla tipo comedor, sin brazos, apilables, colores a definir. En polietileno de alta densidad inyectado, con protección UV. Resistencia a la intemperie y garantía mínima de 5 años.</t>
  </si>
  <si>
    <t>2.1.14</t>
  </si>
  <si>
    <t>Suministro e instalción de matera de 3,0 x 0,8 mt en ratan sintetico plano de plano de 7,0 mm, polietileno extruido de alta densidad con protección UV y estructura metalica interna con perfileria en aluminio de 1". Garantía minima de 5 años. Incluye tierra organica abonada y siembra de plantas ornamentales para ambiente exterior.</t>
  </si>
  <si>
    <t>2.1.15</t>
  </si>
  <si>
    <t>Suministro e instalción de matera de 0,4 x 0,4 x 1,2 mt en polietileno de media densidad, doble pared y protección UV. Garantía mínima de 5 años. Incluye tierra organica abonada y siembra de plantas ornamentales para ambiente exterior.</t>
  </si>
  <si>
    <t>2.1.16</t>
  </si>
  <si>
    <t>Suministro e instalción de matera de 0,4 x 0,4 x 1,0 mt en polietileno de media densidad, doble pared y protección UV. Garantía mínima de 5 años. Incluye tierra organica abonada y siembra de plantas ornamentales para ambiente exterior.</t>
  </si>
  <si>
    <t>2.1.17</t>
  </si>
  <si>
    <t>Suministro e instalción de matera de 0,4 x 0,4 x 0,8 mt en polietileno de media densidad, doble pared y protección UV. Garantía mínima de 5 años. Incluye tierra organica abonada y siembra de plantas ornamentales para ambiente exterior.</t>
  </si>
  <si>
    <t>2.1.18</t>
  </si>
  <si>
    <t>Suministro e instalción de matera de 0,4 x 0,4 x 0,6 mt en polietileno de media densidad, doble pared y protección UV. Garantía mínima de 5 años. Incluye tierra organica abonada y siembra de plantas ornamentales para ambiente exterior.</t>
  </si>
  <si>
    <t>IVA 19%</t>
  </si>
  <si>
    <t>TOTAL (2)</t>
  </si>
  <si>
    <t>COMPONENTE TECNOLOGICO</t>
  </si>
  <si>
    <t>Suministro, instalación y puesta en marcha de sistema de seguridad y monitoreo:</t>
  </si>
  <si>
    <t>3.1.1</t>
  </si>
  <si>
    <t>3.1.2</t>
  </si>
  <si>
    <t xml:space="preserve">Cableado estructurado eléctrico y de datos, desde la ubicación de cada cámara hasta los centros de cableado. Incluyen suministro, instalación, materiales (Cableado categoría 6A o superior, tubería EMT, conectores y demás accesorios necesarios para el correcto funcionamiento). </t>
  </si>
  <si>
    <t>Suministro, instalación y puesta en marcha de sistema detección de descargas atmosfericas:</t>
  </si>
  <si>
    <t>3.2.1</t>
  </si>
  <si>
    <t>Glo</t>
  </si>
  <si>
    <t>3.2.2</t>
  </si>
  <si>
    <t xml:space="preserve">Cableado estructurado eléctrico y de datos, desde la ubicación del sensor hasta el Centro Integrado de Control del Senado. Incluyen suministro, instalación, materiales (Cableado categoría 6A o superior, tubería EMT, conectores y demás accesorios necesarios para el correcto funcionamiento). </t>
  </si>
  <si>
    <t>Suministro, instalación y puesta en marcha de sistema de audio</t>
  </si>
  <si>
    <t>3.3.1</t>
  </si>
  <si>
    <t>Sistema de altavoces lineales de intemperie formado minimo por 4 modulos c/u.</t>
  </si>
  <si>
    <t>3.3.2</t>
  </si>
  <si>
    <t>Soportes para instalacion lineales en mastil.</t>
  </si>
  <si>
    <t>3.3.3</t>
  </si>
  <si>
    <t>Altavoz de intemeperie 2 vias para instalar sobre muro con proteccion conectores.</t>
  </si>
  <si>
    <t>3.3.4</t>
  </si>
  <si>
    <t>Soportes para instalacion altavoces en muro ecualizable en 2 direcciones.</t>
  </si>
  <si>
    <t>3.3.5</t>
  </si>
  <si>
    <t>Amplificador de 4 canales 500wts c/u linea 70/100v.</t>
  </si>
  <si>
    <t>3.3.6</t>
  </si>
  <si>
    <t>Mixer 14 canales con efectos.</t>
  </si>
  <si>
    <t>3.3.7</t>
  </si>
  <si>
    <t>Set microfono inalambrico de mano y diadema.</t>
  </si>
  <si>
    <t>3.3.8</t>
  </si>
  <si>
    <t>Dispositivo WiFi para captura de audio streaming desde smartphone.</t>
  </si>
  <si>
    <t>3.3.9</t>
  </si>
  <si>
    <t>Cajas Directas.</t>
  </si>
  <si>
    <t>3.3.10</t>
  </si>
  <si>
    <t>Puntos de conexión XLR externos.</t>
  </si>
  <si>
    <t>3.3.11</t>
  </si>
  <si>
    <t>Mastil para instalacion de altavoces lineales.</t>
  </si>
  <si>
    <t>Suministro, instalación y puesta en marcha de sistema de video</t>
  </si>
  <si>
    <t>3.4.1</t>
  </si>
  <si>
    <t>Pantalla LED de 65" para exteriores Pitch 4 con procesador</t>
  </si>
  <si>
    <t>3.4.2</t>
  </si>
  <si>
    <t>Marco / Soporte para instalacion</t>
  </si>
  <si>
    <t>3.4.3</t>
  </si>
  <si>
    <t>Switcher de 4 entradas HDMI</t>
  </si>
  <si>
    <t>3.4.4</t>
  </si>
  <si>
    <t>Punto de conexión HDMI/VGA/Audio externo con transmisor HDBaseT</t>
  </si>
  <si>
    <t>3.4.5</t>
  </si>
  <si>
    <t>Receptor HDBaseT</t>
  </si>
  <si>
    <t>3.4.6</t>
  </si>
  <si>
    <t>Rack instalacion deco, procesador, switcher, PC, Amplificador, Mixer, Inalambricos</t>
  </si>
  <si>
    <t>TOTAL (3)</t>
  </si>
  <si>
    <t>GRAN TOTAL (1+2+3)</t>
  </si>
  <si>
    <r>
      <t xml:space="preserve">Mesa tipo comedor cuadrada de 1,0 x 1,0 mt. Tapa con fibra de vidrio con centro en aglomerado hidrófugo de resistencia total a la humedad. Base XL (plafón grande de 60cm x 1/2") en tubo y plafón de acero HR, forrado con acero inoxidable tipo 304. Tubo central en acero de 2 1/2" satinado. 100% inoxidable y resistencia total a la intemperie. Garantia minima de </t>
    </r>
    <r>
      <rPr>
        <sz val="11"/>
        <rFont val="Calibri"/>
        <family val="2"/>
        <scheme val="minor"/>
      </rPr>
      <t>5</t>
    </r>
    <r>
      <rPr>
        <sz val="11"/>
        <color theme="1"/>
        <rFont val="Calibri"/>
        <family val="2"/>
        <scheme val="minor"/>
      </rPr>
      <t xml:space="preserve"> años.</t>
    </r>
  </si>
  <si>
    <r>
      <t xml:space="preserve">Mesa tipo comedor redonda de 1,0 mt de diametro. Tapa con fibra de vidrio con centro en aglomerado hidrófugo de resistencia total a la humedad. Base XL (plafón grande de 60cm x 1/2") en tubo y plafón de acero HR, forrado con acero inoxidable tipo 304. Tubo central en acero de 2 1/2" satinado. 100% inoxidable y resistencia total a la intemperie. Garantia minima de </t>
    </r>
    <r>
      <rPr>
        <sz val="11"/>
        <rFont val="Calibri"/>
        <family val="2"/>
        <scheme val="minor"/>
      </rPr>
      <t>5</t>
    </r>
    <r>
      <rPr>
        <sz val="11"/>
        <color theme="1"/>
        <rFont val="Calibri"/>
        <family val="2"/>
        <scheme val="minor"/>
      </rPr>
      <t xml:space="preserve"> años.</t>
    </r>
  </si>
  <si>
    <r>
      <t>Suministro, instalación y puesta en marcha de cámara de seguridad (</t>
    </r>
    <r>
      <rPr>
        <b/>
        <sz val="11"/>
        <rFont val="Calibri"/>
        <family val="2"/>
        <scheme val="minor"/>
      </rPr>
      <t xml:space="preserve">VIDEO: </t>
    </r>
    <r>
      <rPr>
        <sz val="11"/>
        <rFont val="Calibri"/>
        <family val="2"/>
        <scheme val="minor"/>
      </rPr>
      <t xml:space="preserve">Dispositivo de imagen: 1/3" 3.1 M PS CMOS; Total Pixeles 2064(H) x 1578 (V); Pixeles efectivos: 2052 (H) x 1536 (V); Sistema de scaneo progresivo; Cámara a color V/W: 0 lux; Relación señal a ruido: 50 dB; Longitud de visión: 30 mt; Disparo de alarma ante detección de movimiento; Resolución 3 MP; ajuste de calidad de video: H.264; Streaming múltiple: Mínimo 5 perfiles. </t>
    </r>
    <r>
      <rPr>
        <b/>
        <sz val="11"/>
        <rFont val="Calibri"/>
        <family val="2"/>
        <scheme val="minor"/>
      </rPr>
      <t xml:space="preserve">LENTE: </t>
    </r>
    <r>
      <rPr>
        <sz val="11"/>
        <rFont val="Calibri"/>
        <family val="2"/>
        <scheme val="minor"/>
      </rPr>
      <t xml:space="preserve">Longitud focal: 3 - 8.5 mm (2,8X varifocal motorizado); Operacional: Leds infrarrojos: mínimo 30.  </t>
    </r>
    <r>
      <rPr>
        <b/>
        <sz val="11"/>
        <rFont val="Calibri"/>
        <family val="2"/>
        <scheme val="minor"/>
      </rPr>
      <t xml:space="preserve">RED: </t>
    </r>
    <r>
      <rPr>
        <sz val="11"/>
        <rFont val="Calibri"/>
        <family val="2"/>
        <scheme val="minor"/>
      </rPr>
      <t xml:space="preserve">Protocolo onvif; IP V4, IP V6; Ethernet: RJ 45 (10/100 Base-T). </t>
    </r>
    <r>
      <rPr>
        <b/>
        <sz val="11"/>
        <rFont val="Calibri"/>
        <family val="2"/>
        <scheme val="minor"/>
      </rPr>
      <t xml:space="preserve">PROTOCOLOS: </t>
    </r>
    <r>
      <rPr>
        <sz val="11"/>
        <rFont val="Calibri"/>
        <family val="2"/>
        <scheme val="minor"/>
      </rPr>
      <t xml:space="preserve">TCP/IP, UDP/IP, RTP(UDP), RTP(TCP),RTSP, NTP, HTTP, HTTPS, SSL, DHCP, PPPoE, FTP, SMTP, ICMP, IGMP, SNMPv1/v2c/v3(MIB-2), ARP, DNS, DDNS, QoS, UPnP. </t>
    </r>
    <r>
      <rPr>
        <b/>
        <sz val="11"/>
        <rFont val="Calibri"/>
        <family val="2"/>
        <scheme val="minor"/>
      </rPr>
      <t xml:space="preserve">MECANICAS: </t>
    </r>
    <r>
      <rPr>
        <sz val="11"/>
        <rFont val="Calibri"/>
        <family val="2"/>
        <scheme val="minor"/>
      </rPr>
      <t xml:space="preserve">Grado IP 65 o superior. </t>
    </r>
    <r>
      <rPr>
        <b/>
        <sz val="11"/>
        <rFont val="Calibri"/>
        <family val="2"/>
        <scheme val="minor"/>
      </rPr>
      <t xml:space="preserve">ELECTRICO: </t>
    </r>
    <r>
      <rPr>
        <sz val="11"/>
        <rFont val="Calibri"/>
        <family val="2"/>
        <scheme val="minor"/>
      </rPr>
      <t>Entrada de voltaje/corriente DC 12V, AC 24V, POE IEEE802.3Af.</t>
    </r>
  </si>
  <si>
    <r>
      <t>Suministro e instalación de sistema de detector de tormentas (</t>
    </r>
    <r>
      <rPr>
        <b/>
        <sz val="11"/>
        <color theme="1"/>
        <rFont val="Calibri"/>
        <family val="2"/>
        <scheme val="minor"/>
      </rPr>
      <t xml:space="preserve">OPERACIÓN: </t>
    </r>
    <r>
      <rPr>
        <sz val="11"/>
        <color theme="1"/>
        <rFont val="Calibri"/>
        <family val="2"/>
        <scheme val="minor"/>
      </rPr>
      <t xml:space="preserve">Rango de detección: mínimo 15 km alrededor del sensor; Resolución: 1 V/m; Tiempo de respuesta: máximo 3 segundos; Rango de medidas del sensor: -32 a +32 kV/m; Display consola: Pantalla táctil; Nivel sonoro de alarmas: Mínimo 60 dB. </t>
    </r>
    <r>
      <rPr>
        <b/>
        <sz val="11"/>
        <color theme="1"/>
        <rFont val="Calibri"/>
        <family val="2"/>
        <scheme val="minor"/>
      </rPr>
      <t xml:space="preserve">ELECTRICAS: </t>
    </r>
    <r>
      <rPr>
        <sz val="11"/>
        <color theme="1"/>
        <rFont val="Calibri"/>
        <family val="2"/>
        <scheme val="minor"/>
      </rPr>
      <t xml:space="preserve">Alimentación: 110/250V; Frecuencia 50/60 Hz. </t>
    </r>
    <r>
      <rPr>
        <b/>
        <sz val="11"/>
        <color theme="1"/>
        <rFont val="Calibri"/>
        <family val="2"/>
        <scheme val="minor"/>
      </rPr>
      <t xml:space="preserve">MECANICAS: </t>
    </r>
    <r>
      <rPr>
        <sz val="11"/>
        <color theme="1"/>
        <rFont val="Calibri"/>
        <family val="2"/>
        <scheme val="minor"/>
      </rPr>
      <t xml:space="preserve">Ambiente: Grado IP 65 o superior; Dimensiones pantalla táctil: Mínimo 12". </t>
    </r>
    <r>
      <rPr>
        <b/>
        <sz val="11"/>
        <color theme="1"/>
        <rFont val="Calibri"/>
        <family val="2"/>
        <scheme val="minor"/>
      </rPr>
      <t xml:space="preserve">AMBIENTALES: </t>
    </r>
    <r>
      <rPr>
        <sz val="11"/>
        <color theme="1"/>
        <rFont val="Calibri"/>
        <family val="2"/>
        <scheme val="minor"/>
      </rPr>
      <t xml:space="preserve">Temperatura de trabajo del sensor: -10 a 50° C; Temperatura de trabajo de la consola: 10 a 50°C. </t>
    </r>
    <r>
      <rPr>
        <b/>
        <sz val="11"/>
        <color theme="1"/>
        <rFont val="Calibri"/>
        <family val="2"/>
        <scheme val="minor"/>
      </rPr>
      <t xml:space="preserve">COMUNICACIONES: </t>
    </r>
    <r>
      <rPr>
        <sz val="11"/>
        <color theme="1"/>
        <rFont val="Calibri"/>
        <family val="2"/>
        <scheme val="minor"/>
      </rPr>
      <t xml:space="preserve">Interfaz: Ethernet; Salidas: Señal de audio, salidas de relés). </t>
    </r>
  </si>
  <si>
    <t>ADECUACIÓN Y DOTACIÓN DE TERRAZA DEL SENADO EN EL EDIFICIO NUEVO DEL CONGRESO</t>
  </si>
  <si>
    <t>LISTA DE ITEMS A CONTRATAR</t>
  </si>
  <si>
    <t>SENADO DE LA REPUBLICA</t>
  </si>
  <si>
    <t>A. hasta 20%</t>
  </si>
  <si>
    <t>I . Hasta 3%</t>
  </si>
  <si>
    <t>U. hasta el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</si>
</sst>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quot;$&quot;* #,##0.00_-;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56">
    <xf numFmtId="0" fontId="0" fillId="0" borderId="0" xfId="0"/>
    <xf numFmtId="0" fontId="0" fillId="0" borderId="0" xfId="0" applyFont="1" applyAlignment="1">
      <alignment horizontal="left" vertical="top" wrapText="1"/>
    </xf>
    <xf numFmtId="0" fontId="0" fillId="0" borderId="0" xfId="0" applyFont="1" applyAlignment="1">
      <alignment horizontal="justify" vertical="top" wrapText="1"/>
    </xf>
    <xf numFmtId="4" fontId="0" fillId="0" borderId="0" xfId="0" applyNumberFormat="1" applyFont="1" applyAlignment="1">
      <alignment vertical="top" wrapText="1"/>
    </xf>
    <xf numFmtId="0" fontId="0" fillId="0" borderId="0" xfId="0" applyFont="1" applyAlignment="1">
      <alignment horizontal="center" vertical="top" wrapText="1"/>
    </xf>
    <xf numFmtId="164" fontId="0" fillId="0" borderId="0" xfId="1" applyFont="1" applyAlignment="1">
      <alignment vertical="top" wrapText="1"/>
    </xf>
    <xf numFmtId="0" fontId="0" fillId="0" borderId="0" xfId="0" applyFont="1" applyAlignment="1">
      <alignment vertical="top" wrapText="1"/>
    </xf>
    <xf numFmtId="0" fontId="2" fillId="2" borderId="1" xfId="0" applyFont="1" applyFill="1" applyBorder="1" applyAlignment="1">
      <alignment horizontal="center" vertical="top" wrapText="1"/>
    </xf>
    <xf numFmtId="4" fontId="2" fillId="2" borderId="1" xfId="0" applyNumberFormat="1" applyFont="1" applyFill="1" applyBorder="1" applyAlignment="1">
      <alignment horizontal="center" vertical="top" wrapText="1"/>
    </xf>
    <xf numFmtId="164" fontId="2" fillId="2" borderId="1" xfId="1" applyFont="1" applyFill="1" applyBorder="1" applyAlignment="1">
      <alignment horizontal="center" vertical="top" wrapText="1"/>
    </xf>
    <xf numFmtId="0" fontId="2" fillId="3" borderId="1" xfId="0" applyFont="1" applyFill="1" applyBorder="1" applyAlignment="1">
      <alignment horizontal="left" vertical="top" wrapText="1"/>
    </xf>
    <xf numFmtId="0" fontId="2" fillId="0" borderId="1" xfId="0" applyFont="1" applyBorder="1" applyAlignment="1">
      <alignment horizontal="left" vertical="top" wrapText="1"/>
    </xf>
    <xf numFmtId="4" fontId="2" fillId="0" borderId="1" xfId="0" applyNumberFormat="1" applyFont="1" applyBorder="1" applyAlignment="1">
      <alignment vertical="top" wrapText="1"/>
    </xf>
    <xf numFmtId="0" fontId="2" fillId="0" borderId="1" xfId="0" applyFont="1" applyBorder="1" applyAlignment="1">
      <alignment horizontal="center" vertical="top" wrapText="1"/>
    </xf>
    <xf numFmtId="164" fontId="2" fillId="0" borderId="1" xfId="1" applyFont="1" applyFill="1" applyBorder="1" applyAlignment="1">
      <alignment horizontal="center" vertical="top" wrapText="1"/>
    </xf>
    <xf numFmtId="164" fontId="0" fillId="0" borderId="1" xfId="1" applyFont="1" applyBorder="1" applyAlignment="1">
      <alignment horizontal="center" vertical="top" wrapText="1"/>
    </xf>
    <xf numFmtId="0" fontId="0" fillId="0" borderId="1" xfId="0" applyFont="1" applyBorder="1" applyAlignment="1">
      <alignment horizontal="left" vertical="top" wrapText="1"/>
    </xf>
    <xf numFmtId="0" fontId="0" fillId="0" borderId="1" xfId="0" applyFont="1" applyBorder="1" applyAlignment="1">
      <alignment horizontal="justify" vertical="top" wrapText="1"/>
    </xf>
    <xf numFmtId="4" fontId="0" fillId="0" borderId="1" xfId="0" applyNumberFormat="1" applyFont="1" applyBorder="1" applyAlignment="1">
      <alignment vertical="top" wrapText="1"/>
    </xf>
    <xf numFmtId="0" fontId="0" fillId="0" borderId="1" xfId="0" applyFont="1" applyBorder="1" applyAlignment="1">
      <alignment horizontal="center" vertical="top" wrapText="1"/>
    </xf>
    <xf numFmtId="164" fontId="0" fillId="0" borderId="1" xfId="1" applyFont="1" applyFill="1" applyBorder="1" applyAlignment="1">
      <alignment vertical="top" wrapText="1"/>
    </xf>
    <xf numFmtId="164" fontId="0" fillId="0" borderId="1" xfId="1" applyFont="1" applyBorder="1" applyAlignment="1">
      <alignment vertical="top" wrapText="1"/>
    </xf>
    <xf numFmtId="4" fontId="0" fillId="0" borderId="1" xfId="0" applyNumberFormat="1" applyFont="1" applyFill="1" applyBorder="1" applyAlignment="1">
      <alignment vertical="top" wrapText="1"/>
    </xf>
    <xf numFmtId="0" fontId="0" fillId="0" borderId="1" xfId="0" applyFont="1" applyFill="1" applyBorder="1" applyAlignment="1">
      <alignment horizontal="justify" vertical="top" wrapText="1"/>
    </xf>
    <xf numFmtId="0" fontId="2" fillId="0" borderId="1" xfId="0" applyFont="1" applyBorder="1" applyAlignment="1">
      <alignment horizontal="justify" vertical="top" wrapText="1"/>
    </xf>
    <xf numFmtId="0" fontId="3" fillId="0" borderId="1" xfId="0" applyFont="1" applyBorder="1" applyAlignment="1">
      <alignment horizontal="justify" vertical="top" wrapText="1"/>
    </xf>
    <xf numFmtId="0" fontId="0" fillId="0" borderId="1" xfId="0" applyFont="1" applyBorder="1" applyAlignment="1">
      <alignment vertical="top" wrapText="1"/>
    </xf>
    <xf numFmtId="164" fontId="2" fillId="0" borderId="1" xfId="1" applyFont="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horizontal="justify" vertical="top" wrapText="1"/>
    </xf>
    <xf numFmtId="4" fontId="0" fillId="0" borderId="0" xfId="0" applyNumberFormat="1" applyFont="1" applyBorder="1" applyAlignment="1">
      <alignment vertical="top" wrapText="1"/>
    </xf>
    <xf numFmtId="0" fontId="0" fillId="0" borderId="0" xfId="0" applyFont="1" applyBorder="1" applyAlignment="1">
      <alignment horizontal="center" vertical="top" wrapText="1"/>
    </xf>
    <xf numFmtId="164" fontId="0" fillId="0" borderId="0" xfId="1" applyFont="1" applyBorder="1" applyAlignment="1">
      <alignment vertical="top" wrapText="1"/>
    </xf>
    <xf numFmtId="0" fontId="2" fillId="0" borderId="1" xfId="0" applyFont="1" applyFill="1" applyBorder="1" applyAlignment="1">
      <alignment horizontal="left" vertical="top" wrapText="1"/>
    </xf>
    <xf numFmtId="0" fontId="2" fillId="0" borderId="1" xfId="0" applyFont="1" applyFill="1" applyBorder="1" applyAlignment="1">
      <alignment vertical="top" wrapText="1"/>
    </xf>
    <xf numFmtId="164" fontId="0" fillId="0" borderId="0" xfId="1" applyFont="1"/>
    <xf numFmtId="164" fontId="0" fillId="0" borderId="5" xfId="1" applyFont="1" applyBorder="1" applyAlignment="1">
      <alignment vertical="top" wrapText="1"/>
    </xf>
    <xf numFmtId="164" fontId="2" fillId="0" borderId="1" xfId="1" applyFont="1" applyBorder="1" applyAlignment="1">
      <alignment horizontal="center" vertical="center" wrapText="1"/>
    </xf>
    <xf numFmtId="9" fontId="0" fillId="0" borderId="0" xfId="1" applyNumberFormat="1" applyFont="1" applyFill="1" applyAlignment="1">
      <alignment horizontal="center" vertical="top" wrapText="1"/>
    </xf>
    <xf numFmtId="164" fontId="2" fillId="3" borderId="1" xfId="1" applyFont="1" applyFill="1" applyBorder="1" applyAlignment="1">
      <alignment vertical="top" wrapText="1"/>
    </xf>
    <xf numFmtId="164" fontId="2" fillId="3" borderId="1" xfId="1" applyFont="1" applyFill="1" applyBorder="1" applyAlignment="1">
      <alignment vertical="center"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12" xfId="0" applyFont="1" applyBorder="1" applyAlignment="1">
      <alignment horizontal="center" vertical="top" wrapText="1"/>
    </xf>
    <xf numFmtId="0" fontId="2" fillId="0" borderId="6" xfId="0" applyFont="1" applyBorder="1" applyAlignment="1">
      <alignment horizontal="center" vertical="top" wrapText="1"/>
    </xf>
    <xf numFmtId="0" fontId="2" fillId="0" borderId="13" xfId="0" applyFont="1" applyBorder="1" applyAlignment="1">
      <alignment horizontal="center" vertical="top" wrapText="1"/>
    </xf>
    <xf numFmtId="0" fontId="2" fillId="0" borderId="10" xfId="0" applyFont="1" applyBorder="1" applyAlignment="1">
      <alignment horizontal="center" vertical="top" wrapText="1"/>
    </xf>
    <xf numFmtId="0" fontId="2" fillId="0" borderId="0" xfId="0" applyFont="1" applyBorder="1" applyAlignment="1">
      <alignment horizontal="center" vertical="top" wrapText="1"/>
    </xf>
    <xf numFmtId="0" fontId="2" fillId="0" borderId="11" xfId="0" applyFont="1" applyBorder="1" applyAlignment="1">
      <alignment horizontal="center" vertical="top"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485776</xdr:colOff>
      <xdr:row>1</xdr:row>
      <xdr:rowOff>95250</xdr:rowOff>
    </xdr:from>
    <xdr:to>
      <xdr:col>6</xdr:col>
      <xdr:colOff>1238251</xdr:colOff>
      <xdr:row>3</xdr:row>
      <xdr:rowOff>114300</xdr:rowOff>
    </xdr:to>
    <xdr:pic>
      <xdr:nvPicPr>
        <xdr:cNvPr id="2" name="Imagen 1" descr="logo senado copi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96276" y="285750"/>
          <a:ext cx="1924050" cy="447675"/>
        </a:xfrm>
        <a:prstGeom prst="rect">
          <a:avLst/>
        </a:prstGeom>
        <a:noFill/>
        <a:ln>
          <a:noFill/>
        </a:ln>
      </xdr:spPr>
    </xdr:pic>
    <xdr:clientData/>
  </xdr:twoCellAnchor>
  <xdr:twoCellAnchor editAs="oneCell">
    <xdr:from>
      <xdr:col>1</xdr:col>
      <xdr:colOff>76201</xdr:colOff>
      <xdr:row>1</xdr:row>
      <xdr:rowOff>85725</xdr:rowOff>
    </xdr:from>
    <xdr:to>
      <xdr:col>2</xdr:col>
      <xdr:colOff>1590676</xdr:colOff>
      <xdr:row>3</xdr:row>
      <xdr:rowOff>104775</xdr:rowOff>
    </xdr:to>
    <xdr:pic>
      <xdr:nvPicPr>
        <xdr:cNvPr id="4" name="Imagen 3" descr="logo senado copia"/>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1" y="276225"/>
          <a:ext cx="1924050" cy="4476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5"/>
  <sheetViews>
    <sheetView tabSelected="1" zoomScaleNormal="100" workbookViewId="0">
      <selection activeCell="C12" sqref="C12"/>
    </sheetView>
  </sheetViews>
  <sheetFormatPr baseColWidth="10" defaultRowHeight="15" x14ac:dyDescent="0.25"/>
  <cols>
    <col min="1" max="1" width="7.42578125" style="6" customWidth="1"/>
    <col min="2" max="2" width="6.140625" style="1" bestFit="1" customWidth="1"/>
    <col min="3" max="3" width="86.85546875" style="2" customWidth="1"/>
    <col min="4" max="4" width="8.85546875" style="3" customWidth="1"/>
    <col min="5" max="5" width="7.85546875" style="4" customWidth="1"/>
    <col min="6" max="6" width="17.5703125" style="5" bestFit="1" customWidth="1"/>
    <col min="7" max="7" width="19.85546875" style="5" customWidth="1"/>
    <col min="8" max="16384" width="11.42578125" style="6"/>
  </cols>
  <sheetData>
    <row r="2" spans="2:7" ht="18.75" x14ac:dyDescent="0.25">
      <c r="B2" s="41" t="s">
        <v>193</v>
      </c>
      <c r="C2" s="42"/>
      <c r="D2" s="42"/>
      <c r="E2" s="42"/>
      <c r="F2" s="42"/>
      <c r="G2" s="43"/>
    </row>
    <row r="3" spans="2:7" x14ac:dyDescent="0.25">
      <c r="B3" s="53" t="s">
        <v>192</v>
      </c>
      <c r="C3" s="54"/>
      <c r="D3" s="54"/>
      <c r="E3" s="54"/>
      <c r="F3" s="54"/>
      <c r="G3" s="55"/>
    </row>
    <row r="4" spans="2:7" x14ac:dyDescent="0.25">
      <c r="B4" s="50" t="s">
        <v>191</v>
      </c>
      <c r="C4" s="51"/>
      <c r="D4" s="51"/>
      <c r="E4" s="51"/>
      <c r="F4" s="51"/>
      <c r="G4" s="52"/>
    </row>
    <row r="5" spans="2:7" ht="8.25" customHeight="1" x14ac:dyDescent="0.25">
      <c r="F5" s="38"/>
    </row>
    <row r="6" spans="2:7" s="4" customFormat="1" x14ac:dyDescent="0.25">
      <c r="B6" s="7" t="s">
        <v>0</v>
      </c>
      <c r="C6" s="7" t="s">
        <v>1</v>
      </c>
      <c r="D6" s="8" t="s">
        <v>2</v>
      </c>
      <c r="E6" s="7" t="s">
        <v>3</v>
      </c>
      <c r="F6" s="9" t="s">
        <v>4</v>
      </c>
      <c r="G6" s="9" t="s">
        <v>5</v>
      </c>
    </row>
    <row r="7" spans="2:7" s="4" customFormat="1" ht="6" customHeight="1" x14ac:dyDescent="0.25">
      <c r="B7" s="44"/>
      <c r="C7" s="45"/>
      <c r="D7" s="45"/>
      <c r="E7" s="45"/>
      <c r="F7" s="45"/>
      <c r="G7" s="46"/>
    </row>
    <row r="8" spans="2:7" s="4" customFormat="1" x14ac:dyDescent="0.25">
      <c r="B8" s="10">
        <v>1</v>
      </c>
      <c r="C8" s="47" t="s">
        <v>6</v>
      </c>
      <c r="D8" s="48"/>
      <c r="E8" s="48"/>
      <c r="F8" s="48"/>
      <c r="G8" s="49"/>
    </row>
    <row r="9" spans="2:7" s="4" customFormat="1" x14ac:dyDescent="0.25">
      <c r="B9" s="11">
        <v>1.1000000000000001</v>
      </c>
      <c r="C9" s="11" t="s">
        <v>7</v>
      </c>
      <c r="D9" s="12"/>
      <c r="E9" s="13"/>
      <c r="F9" s="14"/>
      <c r="G9" s="15"/>
    </row>
    <row r="10" spans="2:7" x14ac:dyDescent="0.25">
      <c r="B10" s="16" t="s">
        <v>8</v>
      </c>
      <c r="C10" s="17" t="s">
        <v>9</v>
      </c>
      <c r="D10" s="18">
        <v>1000</v>
      </c>
      <c r="E10" s="19" t="s">
        <v>10</v>
      </c>
      <c r="F10" s="20"/>
      <c r="G10" s="21">
        <f t="shared" ref="G10:G29" si="0">F10*D10</f>
        <v>0</v>
      </c>
    </row>
    <row r="11" spans="2:7" ht="30" x14ac:dyDescent="0.25">
      <c r="B11" s="16" t="s">
        <v>11</v>
      </c>
      <c r="C11" s="17" t="s">
        <v>12</v>
      </c>
      <c r="D11" s="22">
        <v>2</v>
      </c>
      <c r="E11" s="19" t="s">
        <v>10</v>
      </c>
      <c r="F11" s="20"/>
      <c r="G11" s="21">
        <f t="shared" si="0"/>
        <v>0</v>
      </c>
    </row>
    <row r="12" spans="2:7" x14ac:dyDescent="0.25">
      <c r="B12" s="16" t="s">
        <v>13</v>
      </c>
      <c r="C12" s="17" t="s">
        <v>14</v>
      </c>
      <c r="D12" s="18">
        <v>20</v>
      </c>
      <c r="E12" s="19" t="s">
        <v>15</v>
      </c>
      <c r="F12" s="20"/>
      <c r="G12" s="21">
        <f t="shared" si="0"/>
        <v>0</v>
      </c>
    </row>
    <row r="13" spans="2:7" x14ac:dyDescent="0.25">
      <c r="B13" s="16" t="s">
        <v>16</v>
      </c>
      <c r="C13" s="17" t="s">
        <v>17</v>
      </c>
      <c r="D13" s="18">
        <v>15</v>
      </c>
      <c r="E13" s="19" t="s">
        <v>10</v>
      </c>
      <c r="F13" s="20"/>
      <c r="G13" s="21">
        <f t="shared" si="0"/>
        <v>0</v>
      </c>
    </row>
    <row r="14" spans="2:7" x14ac:dyDescent="0.25">
      <c r="B14" s="16" t="s">
        <v>18</v>
      </c>
      <c r="C14" s="17" t="s">
        <v>19</v>
      </c>
      <c r="D14" s="18">
        <v>5135</v>
      </c>
      <c r="E14" s="19" t="s">
        <v>20</v>
      </c>
      <c r="F14" s="20"/>
      <c r="G14" s="21">
        <f t="shared" si="0"/>
        <v>0</v>
      </c>
    </row>
    <row r="15" spans="2:7" x14ac:dyDescent="0.25">
      <c r="B15" s="16" t="s">
        <v>21</v>
      </c>
      <c r="C15" s="17" t="s">
        <v>22</v>
      </c>
      <c r="D15" s="18">
        <f>D14</f>
        <v>5135</v>
      </c>
      <c r="E15" s="19" t="s">
        <v>20</v>
      </c>
      <c r="F15" s="20"/>
      <c r="G15" s="21">
        <f t="shared" si="0"/>
        <v>0</v>
      </c>
    </row>
    <row r="16" spans="2:7" x14ac:dyDescent="0.25">
      <c r="B16" s="16" t="s">
        <v>23</v>
      </c>
      <c r="C16" s="17" t="s">
        <v>24</v>
      </c>
      <c r="D16" s="18">
        <f>D15</f>
        <v>5135</v>
      </c>
      <c r="E16" s="19" t="s">
        <v>20</v>
      </c>
      <c r="F16" s="20"/>
      <c r="G16" s="21">
        <f t="shared" si="0"/>
        <v>0</v>
      </c>
    </row>
    <row r="17" spans="2:7" x14ac:dyDescent="0.25">
      <c r="B17" s="16" t="s">
        <v>25</v>
      </c>
      <c r="C17" s="17" t="s">
        <v>26</v>
      </c>
      <c r="D17" s="18">
        <f>D16</f>
        <v>5135</v>
      </c>
      <c r="E17" s="19" t="s">
        <v>20</v>
      </c>
      <c r="F17" s="20"/>
      <c r="G17" s="21">
        <f t="shared" si="0"/>
        <v>0</v>
      </c>
    </row>
    <row r="18" spans="2:7" x14ac:dyDescent="0.25">
      <c r="B18" s="16" t="s">
        <v>27</v>
      </c>
      <c r="C18" s="17" t="s">
        <v>28</v>
      </c>
      <c r="D18" s="22">
        <f>560+264</f>
        <v>824</v>
      </c>
      <c r="E18" s="19" t="s">
        <v>15</v>
      </c>
      <c r="F18" s="20"/>
      <c r="G18" s="21">
        <f t="shared" si="0"/>
        <v>0</v>
      </c>
    </row>
    <row r="19" spans="2:7" x14ac:dyDescent="0.25">
      <c r="B19" s="16" t="s">
        <v>29</v>
      </c>
      <c r="C19" s="17" t="s">
        <v>30</v>
      </c>
      <c r="D19" s="18">
        <v>30</v>
      </c>
      <c r="E19" s="19" t="s">
        <v>10</v>
      </c>
      <c r="F19" s="20"/>
      <c r="G19" s="21">
        <f t="shared" si="0"/>
        <v>0</v>
      </c>
    </row>
    <row r="20" spans="2:7" x14ac:dyDescent="0.25">
      <c r="B20" s="16" t="s">
        <v>31</v>
      </c>
      <c r="C20" s="17" t="s">
        <v>32</v>
      </c>
      <c r="D20" s="22">
        <v>808</v>
      </c>
      <c r="E20" s="19" t="s">
        <v>15</v>
      </c>
      <c r="F20" s="20"/>
      <c r="G20" s="21">
        <f t="shared" si="0"/>
        <v>0</v>
      </c>
    </row>
    <row r="21" spans="2:7" x14ac:dyDescent="0.25">
      <c r="B21" s="16" t="s">
        <v>33</v>
      </c>
      <c r="C21" s="17" t="s">
        <v>34</v>
      </c>
      <c r="D21" s="18">
        <v>30</v>
      </c>
      <c r="E21" s="19" t="s">
        <v>10</v>
      </c>
      <c r="F21" s="20"/>
      <c r="G21" s="21">
        <f t="shared" si="0"/>
        <v>0</v>
      </c>
    </row>
    <row r="22" spans="2:7" x14ac:dyDescent="0.25">
      <c r="B22" s="16" t="s">
        <v>35</v>
      </c>
      <c r="C22" s="17" t="s">
        <v>36</v>
      </c>
      <c r="D22" s="18">
        <v>30</v>
      </c>
      <c r="E22" s="19" t="s">
        <v>10</v>
      </c>
      <c r="F22" s="20"/>
      <c r="G22" s="21">
        <f t="shared" si="0"/>
        <v>0</v>
      </c>
    </row>
    <row r="23" spans="2:7" ht="30" x14ac:dyDescent="0.25">
      <c r="B23" s="16" t="s">
        <v>37</v>
      </c>
      <c r="C23" s="17" t="s">
        <v>38</v>
      </c>
      <c r="D23" s="18">
        <f>D15</f>
        <v>5135</v>
      </c>
      <c r="E23" s="19" t="s">
        <v>20</v>
      </c>
      <c r="F23" s="20"/>
      <c r="G23" s="21">
        <f t="shared" si="0"/>
        <v>0</v>
      </c>
    </row>
    <row r="24" spans="2:7" ht="30" x14ac:dyDescent="0.25">
      <c r="B24" s="16" t="s">
        <v>39</v>
      </c>
      <c r="C24" s="17" t="s">
        <v>40</v>
      </c>
      <c r="D24" s="18">
        <v>50</v>
      </c>
      <c r="E24" s="19" t="s">
        <v>15</v>
      </c>
      <c r="F24" s="20"/>
      <c r="G24" s="21">
        <f t="shared" si="0"/>
        <v>0</v>
      </c>
    </row>
    <row r="25" spans="2:7" ht="30" x14ac:dyDescent="0.25">
      <c r="B25" s="16" t="s">
        <v>41</v>
      </c>
      <c r="C25" s="23" t="s">
        <v>42</v>
      </c>
      <c r="D25" s="18">
        <v>35</v>
      </c>
      <c r="E25" s="19" t="s">
        <v>15</v>
      </c>
      <c r="F25" s="20"/>
      <c r="G25" s="21">
        <f t="shared" si="0"/>
        <v>0</v>
      </c>
    </row>
    <row r="26" spans="2:7" ht="45" x14ac:dyDescent="0.25">
      <c r="B26" s="16" t="s">
        <v>43</v>
      </c>
      <c r="C26" s="23" t="s">
        <v>44</v>
      </c>
      <c r="D26" s="18">
        <v>15</v>
      </c>
      <c r="E26" s="19" t="s">
        <v>15</v>
      </c>
      <c r="F26" s="20"/>
      <c r="G26" s="21">
        <f t="shared" si="0"/>
        <v>0</v>
      </c>
    </row>
    <row r="27" spans="2:7" ht="30" x14ac:dyDescent="0.25">
      <c r="B27" s="16" t="s">
        <v>45</v>
      </c>
      <c r="C27" s="17" t="s">
        <v>46</v>
      </c>
      <c r="D27" s="18">
        <f>D23</f>
        <v>5135</v>
      </c>
      <c r="E27" s="19" t="s">
        <v>20</v>
      </c>
      <c r="F27" s="20"/>
      <c r="G27" s="21">
        <f t="shared" si="0"/>
        <v>0</v>
      </c>
    </row>
    <row r="28" spans="2:7" ht="45" x14ac:dyDescent="0.25">
      <c r="B28" s="16" t="s">
        <v>47</v>
      </c>
      <c r="C28" s="17" t="s">
        <v>48</v>
      </c>
      <c r="D28" s="18">
        <f>D27</f>
        <v>5135</v>
      </c>
      <c r="E28" s="19" t="s">
        <v>20</v>
      </c>
      <c r="F28" s="20"/>
      <c r="G28" s="21">
        <f t="shared" si="0"/>
        <v>0</v>
      </c>
    </row>
    <row r="29" spans="2:7" ht="20.25" customHeight="1" x14ac:dyDescent="0.25">
      <c r="B29" s="16" t="s">
        <v>49</v>
      </c>
      <c r="C29" s="17" t="s">
        <v>50</v>
      </c>
      <c r="D29" s="18">
        <f>329+157</f>
        <v>486</v>
      </c>
      <c r="E29" s="19" t="s">
        <v>20</v>
      </c>
      <c r="F29" s="20"/>
      <c r="G29" s="21">
        <f t="shared" si="0"/>
        <v>0</v>
      </c>
    </row>
    <row r="30" spans="2:7" x14ac:dyDescent="0.25">
      <c r="B30" s="11">
        <v>1.2</v>
      </c>
      <c r="C30" s="24" t="s">
        <v>51</v>
      </c>
      <c r="D30" s="18"/>
      <c r="E30" s="19"/>
      <c r="F30" s="20"/>
      <c r="G30" s="21"/>
    </row>
    <row r="31" spans="2:7" ht="75" x14ac:dyDescent="0.25">
      <c r="B31" s="16" t="s">
        <v>52</v>
      </c>
      <c r="C31" s="17" t="s">
        <v>53</v>
      </c>
      <c r="D31" s="18">
        <f>75*2</f>
        <v>150</v>
      </c>
      <c r="E31" s="19" t="s">
        <v>20</v>
      </c>
      <c r="F31" s="20"/>
      <c r="G31" s="21">
        <f>F31*D31</f>
        <v>0</v>
      </c>
    </row>
    <row r="32" spans="2:7" ht="92.25" customHeight="1" x14ac:dyDescent="0.25">
      <c r="B32" s="16" t="s">
        <v>54</v>
      </c>
      <c r="C32" s="25" t="s">
        <v>55</v>
      </c>
      <c r="D32" s="18">
        <f>(51+40+7)*2</f>
        <v>196</v>
      </c>
      <c r="E32" s="19" t="s">
        <v>20</v>
      </c>
      <c r="F32" s="20"/>
      <c r="G32" s="21">
        <f t="shared" ref="G32:G53" si="1">F32*D32</f>
        <v>0</v>
      </c>
    </row>
    <row r="33" spans="2:7" ht="30" x14ac:dyDescent="0.25">
      <c r="B33" s="16" t="s">
        <v>56</v>
      </c>
      <c r="C33" s="25" t="s">
        <v>57</v>
      </c>
      <c r="D33" s="18">
        <f>D31</f>
        <v>150</v>
      </c>
      <c r="E33" s="19" t="s">
        <v>20</v>
      </c>
      <c r="F33" s="20"/>
      <c r="G33" s="21">
        <f t="shared" si="1"/>
        <v>0</v>
      </c>
    </row>
    <row r="34" spans="2:7" x14ac:dyDescent="0.25">
      <c r="B34" s="16" t="s">
        <v>58</v>
      </c>
      <c r="C34" s="25" t="s">
        <v>59</v>
      </c>
      <c r="D34" s="18">
        <v>92</v>
      </c>
      <c r="E34" s="19" t="s">
        <v>20</v>
      </c>
      <c r="F34" s="20"/>
      <c r="G34" s="21">
        <f t="shared" si="1"/>
        <v>0</v>
      </c>
    </row>
    <row r="35" spans="2:7" ht="30" x14ac:dyDescent="0.25">
      <c r="B35" s="16" t="s">
        <v>60</v>
      </c>
      <c r="C35" s="25" t="s">
        <v>61</v>
      </c>
      <c r="D35" s="18">
        <v>35</v>
      </c>
      <c r="E35" s="19" t="s">
        <v>20</v>
      </c>
      <c r="F35" s="20"/>
      <c r="G35" s="21">
        <f t="shared" si="1"/>
        <v>0</v>
      </c>
    </row>
    <row r="36" spans="2:7" x14ac:dyDescent="0.25">
      <c r="B36" s="16" t="s">
        <v>62</v>
      </c>
      <c r="C36" s="25" t="s">
        <v>63</v>
      </c>
      <c r="D36" s="18">
        <v>1</v>
      </c>
      <c r="E36" s="19" t="s">
        <v>10</v>
      </c>
      <c r="F36" s="20"/>
      <c r="G36" s="21">
        <f t="shared" si="1"/>
        <v>0</v>
      </c>
    </row>
    <row r="37" spans="2:7" ht="30" x14ac:dyDescent="0.25">
      <c r="B37" s="16" t="s">
        <v>64</v>
      </c>
      <c r="C37" s="25" t="s">
        <v>65</v>
      </c>
      <c r="D37" s="18">
        <v>8</v>
      </c>
      <c r="E37" s="19" t="s">
        <v>20</v>
      </c>
      <c r="F37" s="20"/>
      <c r="G37" s="21">
        <f t="shared" si="1"/>
        <v>0</v>
      </c>
    </row>
    <row r="38" spans="2:7" x14ac:dyDescent="0.25">
      <c r="B38" s="16" t="s">
        <v>66</v>
      </c>
      <c r="C38" s="25" t="s">
        <v>67</v>
      </c>
      <c r="D38" s="18">
        <v>15</v>
      </c>
      <c r="E38" s="19" t="s">
        <v>20</v>
      </c>
      <c r="F38" s="20"/>
      <c r="G38" s="21">
        <f t="shared" si="1"/>
        <v>0</v>
      </c>
    </row>
    <row r="39" spans="2:7" x14ac:dyDescent="0.25">
      <c r="B39" s="16" t="s">
        <v>68</v>
      </c>
      <c r="C39" s="25" t="s">
        <v>69</v>
      </c>
      <c r="D39" s="18">
        <v>8</v>
      </c>
      <c r="E39" s="19" t="s">
        <v>15</v>
      </c>
      <c r="F39" s="20"/>
      <c r="G39" s="21">
        <f t="shared" si="1"/>
        <v>0</v>
      </c>
    </row>
    <row r="40" spans="2:7" x14ac:dyDescent="0.25">
      <c r="B40" s="16" t="s">
        <v>70</v>
      </c>
      <c r="C40" s="25" t="s">
        <v>71</v>
      </c>
      <c r="D40" s="18">
        <v>12</v>
      </c>
      <c r="E40" s="19" t="s">
        <v>20</v>
      </c>
      <c r="F40" s="20"/>
      <c r="G40" s="21">
        <f t="shared" si="1"/>
        <v>0</v>
      </c>
    </row>
    <row r="41" spans="2:7" ht="30" x14ac:dyDescent="0.25">
      <c r="B41" s="16" t="s">
        <v>72</v>
      </c>
      <c r="C41" s="25" t="s">
        <v>73</v>
      </c>
      <c r="D41" s="26">
        <f>+(4*0.6*0.15)*2</f>
        <v>0.72</v>
      </c>
      <c r="E41" s="19" t="s">
        <v>74</v>
      </c>
      <c r="F41" s="20"/>
      <c r="G41" s="21">
        <f t="shared" si="1"/>
        <v>0</v>
      </c>
    </row>
    <row r="42" spans="2:7" x14ac:dyDescent="0.25">
      <c r="B42" s="11">
        <v>1.3</v>
      </c>
      <c r="C42" s="24" t="s">
        <v>75</v>
      </c>
      <c r="D42" s="18"/>
      <c r="E42" s="19"/>
      <c r="F42" s="20"/>
      <c r="G42" s="21"/>
    </row>
    <row r="43" spans="2:7" ht="60" x14ac:dyDescent="0.25">
      <c r="B43" s="16" t="s">
        <v>76</v>
      </c>
      <c r="C43" s="17" t="s">
        <v>77</v>
      </c>
      <c r="D43" s="18">
        <v>995</v>
      </c>
      <c r="E43" s="19" t="s">
        <v>20</v>
      </c>
      <c r="F43" s="20"/>
      <c r="G43" s="21">
        <f t="shared" si="1"/>
        <v>0</v>
      </c>
    </row>
    <row r="44" spans="2:7" x14ac:dyDescent="0.25">
      <c r="B44" s="11">
        <v>1.4</v>
      </c>
      <c r="C44" s="24" t="s">
        <v>78</v>
      </c>
      <c r="D44" s="18"/>
      <c r="E44" s="19"/>
      <c r="F44" s="20"/>
      <c r="G44" s="21"/>
    </row>
    <row r="45" spans="2:7" ht="79.5" customHeight="1" x14ac:dyDescent="0.25">
      <c r="B45" s="16" t="s">
        <v>79</v>
      </c>
      <c r="C45" s="17" t="s">
        <v>80</v>
      </c>
      <c r="D45" s="18">
        <f>57+35</f>
        <v>92</v>
      </c>
      <c r="E45" s="19" t="s">
        <v>20</v>
      </c>
      <c r="F45" s="20"/>
      <c r="G45" s="21">
        <f t="shared" si="1"/>
        <v>0</v>
      </c>
    </row>
    <row r="46" spans="2:7" x14ac:dyDescent="0.25">
      <c r="B46" s="16" t="s">
        <v>81</v>
      </c>
      <c r="C46" s="17" t="s">
        <v>82</v>
      </c>
      <c r="D46" s="18">
        <f>6.5*0.8</f>
        <v>5.2</v>
      </c>
      <c r="E46" s="19" t="s">
        <v>20</v>
      </c>
      <c r="F46" s="20"/>
      <c r="G46" s="21">
        <f t="shared" si="1"/>
        <v>0</v>
      </c>
    </row>
    <row r="47" spans="2:7" ht="18.75" customHeight="1" x14ac:dyDescent="0.25">
      <c r="B47" s="16" t="s">
        <v>83</v>
      </c>
      <c r="C47" s="17" t="s">
        <v>84</v>
      </c>
      <c r="D47" s="18">
        <v>4</v>
      </c>
      <c r="E47" s="19" t="s">
        <v>10</v>
      </c>
      <c r="F47" s="20"/>
      <c r="G47" s="21">
        <f t="shared" si="1"/>
        <v>0</v>
      </c>
    </row>
    <row r="48" spans="2:7" ht="30" x14ac:dyDescent="0.25">
      <c r="B48" s="16" t="s">
        <v>85</v>
      </c>
      <c r="C48" s="17" t="s">
        <v>86</v>
      </c>
      <c r="D48" s="18">
        <v>6</v>
      </c>
      <c r="E48" s="19" t="s">
        <v>10</v>
      </c>
      <c r="F48" s="20"/>
      <c r="G48" s="21">
        <f t="shared" si="1"/>
        <v>0</v>
      </c>
    </row>
    <row r="49" spans="2:7" ht="30" x14ac:dyDescent="0.25">
      <c r="B49" s="16" t="s">
        <v>87</v>
      </c>
      <c r="C49" s="17" t="s">
        <v>88</v>
      </c>
      <c r="D49" s="18">
        <v>10</v>
      </c>
      <c r="E49" s="19" t="s">
        <v>10</v>
      </c>
      <c r="F49" s="20"/>
      <c r="G49" s="21">
        <f t="shared" si="1"/>
        <v>0</v>
      </c>
    </row>
    <row r="50" spans="2:7" ht="45" x14ac:dyDescent="0.25">
      <c r="B50" s="16" t="s">
        <v>89</v>
      </c>
      <c r="C50" s="17" t="s">
        <v>90</v>
      </c>
      <c r="D50" s="18">
        <v>16</v>
      </c>
      <c r="E50" s="19" t="s">
        <v>10</v>
      </c>
      <c r="F50" s="20"/>
      <c r="G50" s="21">
        <f t="shared" si="1"/>
        <v>0</v>
      </c>
    </row>
    <row r="51" spans="2:7" ht="45" x14ac:dyDescent="0.25">
      <c r="B51" s="16" t="s">
        <v>91</v>
      </c>
      <c r="C51" s="17" t="s">
        <v>92</v>
      </c>
      <c r="D51" s="18">
        <v>5</v>
      </c>
      <c r="E51" s="19" t="s">
        <v>10</v>
      </c>
      <c r="F51" s="20"/>
      <c r="G51" s="21">
        <f t="shared" si="1"/>
        <v>0</v>
      </c>
    </row>
    <row r="52" spans="2:7" ht="30" x14ac:dyDescent="0.25">
      <c r="B52" s="16" t="s">
        <v>93</v>
      </c>
      <c r="C52" s="17" t="s">
        <v>94</v>
      </c>
      <c r="D52" s="18">
        <v>100</v>
      </c>
      <c r="E52" s="19" t="s">
        <v>15</v>
      </c>
      <c r="F52" s="20"/>
      <c r="G52" s="21">
        <f t="shared" si="1"/>
        <v>0</v>
      </c>
    </row>
    <row r="53" spans="2:7" ht="30" x14ac:dyDescent="0.25">
      <c r="B53" s="16" t="s">
        <v>95</v>
      </c>
      <c r="C53" s="17" t="s">
        <v>96</v>
      </c>
      <c r="D53" s="18">
        <v>30</v>
      </c>
      <c r="E53" s="19" t="s">
        <v>97</v>
      </c>
      <c r="F53" s="20"/>
      <c r="G53" s="21">
        <f t="shared" si="1"/>
        <v>0</v>
      </c>
    </row>
    <row r="54" spans="2:7" x14ac:dyDescent="0.25">
      <c r="F54" s="21" t="s">
        <v>98</v>
      </c>
      <c r="G54" s="27">
        <f>SUM(G9:G53)</f>
        <v>0</v>
      </c>
    </row>
    <row r="55" spans="2:7" x14ac:dyDescent="0.25">
      <c r="F55" s="21" t="s">
        <v>194</v>
      </c>
      <c r="G55" s="21"/>
    </row>
    <row r="56" spans="2:7" x14ac:dyDescent="0.25">
      <c r="F56" s="21" t="s">
        <v>195</v>
      </c>
      <c r="G56" s="21"/>
    </row>
    <row r="57" spans="2:7" x14ac:dyDescent="0.25">
      <c r="F57" s="21" t="s">
        <v>196</v>
      </c>
      <c r="G57" s="21"/>
    </row>
    <row r="58" spans="2:7" x14ac:dyDescent="0.25">
      <c r="F58" s="21" t="s">
        <v>99</v>
      </c>
      <c r="G58" s="21"/>
    </row>
    <row r="59" spans="2:7" x14ac:dyDescent="0.25">
      <c r="F59" s="27" t="s">
        <v>100</v>
      </c>
      <c r="G59" s="39">
        <f>SUM(G54:G58)</f>
        <v>0</v>
      </c>
    </row>
    <row r="61" spans="2:7" x14ac:dyDescent="0.25">
      <c r="B61" s="10">
        <v>2</v>
      </c>
      <c r="C61" s="47" t="s">
        <v>101</v>
      </c>
      <c r="D61" s="48"/>
      <c r="E61" s="48"/>
      <c r="F61" s="48"/>
      <c r="G61" s="49"/>
    </row>
    <row r="62" spans="2:7" x14ac:dyDescent="0.25">
      <c r="B62" s="11">
        <v>2.1</v>
      </c>
      <c r="C62" s="11" t="s">
        <v>102</v>
      </c>
      <c r="D62" s="12"/>
      <c r="E62" s="13"/>
      <c r="F62" s="14"/>
      <c r="G62" s="15"/>
    </row>
    <row r="63" spans="2:7" ht="60" x14ac:dyDescent="0.25">
      <c r="B63" s="16" t="s">
        <v>103</v>
      </c>
      <c r="C63" s="17" t="s">
        <v>104</v>
      </c>
      <c r="D63" s="18">
        <v>2</v>
      </c>
      <c r="E63" s="19" t="s">
        <v>10</v>
      </c>
      <c r="F63" s="20"/>
      <c r="G63" s="21">
        <f>F63*D63</f>
        <v>0</v>
      </c>
    </row>
    <row r="64" spans="2:7" ht="60" x14ac:dyDescent="0.25">
      <c r="B64" s="16" t="s">
        <v>105</v>
      </c>
      <c r="C64" s="17" t="s">
        <v>106</v>
      </c>
      <c r="D64" s="18">
        <v>3</v>
      </c>
      <c r="E64" s="19" t="s">
        <v>10</v>
      </c>
      <c r="F64" s="20"/>
      <c r="G64" s="21">
        <f>F64*D64</f>
        <v>0</v>
      </c>
    </row>
    <row r="65" spans="2:7" ht="60" x14ac:dyDescent="0.25">
      <c r="B65" s="16" t="s">
        <v>107</v>
      </c>
      <c r="C65" s="17" t="s">
        <v>187</v>
      </c>
      <c r="D65" s="3">
        <v>25</v>
      </c>
      <c r="E65" s="19" t="s">
        <v>10</v>
      </c>
      <c r="F65" s="20"/>
      <c r="G65" s="21">
        <f>F65*D65</f>
        <v>0</v>
      </c>
    </row>
    <row r="66" spans="2:7" ht="63" customHeight="1" x14ac:dyDescent="0.25">
      <c r="B66" s="16" t="s">
        <v>108</v>
      </c>
      <c r="C66" s="17" t="s">
        <v>188</v>
      </c>
      <c r="D66" s="18">
        <v>25</v>
      </c>
      <c r="E66" s="19" t="s">
        <v>10</v>
      </c>
      <c r="F66" s="20"/>
      <c r="G66" s="21">
        <f>F66*D66</f>
        <v>0</v>
      </c>
    </row>
    <row r="67" spans="2:7" ht="45" x14ac:dyDescent="0.25">
      <c r="B67" s="16" t="s">
        <v>109</v>
      </c>
      <c r="C67" s="17" t="s">
        <v>110</v>
      </c>
      <c r="D67" s="18">
        <v>4</v>
      </c>
      <c r="E67" s="19" t="s">
        <v>10</v>
      </c>
      <c r="F67" s="20"/>
      <c r="G67" s="21">
        <f t="shared" ref="G67:G80" si="2">F67*D67</f>
        <v>0</v>
      </c>
    </row>
    <row r="68" spans="2:7" ht="45" x14ac:dyDescent="0.25">
      <c r="B68" s="16" t="s">
        <v>111</v>
      </c>
      <c r="C68" s="17" t="s">
        <v>112</v>
      </c>
      <c r="D68" s="18">
        <v>2</v>
      </c>
      <c r="E68" s="19" t="s">
        <v>10</v>
      </c>
      <c r="F68" s="20"/>
      <c r="G68" s="21">
        <f t="shared" si="2"/>
        <v>0</v>
      </c>
    </row>
    <row r="69" spans="2:7" ht="60" x14ac:dyDescent="0.25">
      <c r="B69" s="16" t="s">
        <v>113</v>
      </c>
      <c r="C69" s="25" t="s">
        <v>114</v>
      </c>
      <c r="D69" s="18">
        <v>8</v>
      </c>
      <c r="E69" s="19" t="s">
        <v>10</v>
      </c>
      <c r="F69" s="20"/>
      <c r="G69" s="21">
        <f t="shared" si="2"/>
        <v>0</v>
      </c>
    </row>
    <row r="70" spans="2:7" ht="60" x14ac:dyDescent="0.25">
      <c r="B70" s="16" t="s">
        <v>115</v>
      </c>
      <c r="C70" s="17" t="s">
        <v>116</v>
      </c>
      <c r="D70" s="18">
        <v>2</v>
      </c>
      <c r="E70" s="19" t="s">
        <v>10</v>
      </c>
      <c r="F70" s="20"/>
      <c r="G70" s="21">
        <f t="shared" si="2"/>
        <v>0</v>
      </c>
    </row>
    <row r="71" spans="2:7" ht="60" x14ac:dyDescent="0.25">
      <c r="B71" s="16" t="s">
        <v>117</v>
      </c>
      <c r="C71" s="17" t="s">
        <v>118</v>
      </c>
      <c r="D71" s="18">
        <v>8</v>
      </c>
      <c r="E71" s="19" t="s">
        <v>10</v>
      </c>
      <c r="F71" s="20"/>
      <c r="G71" s="21">
        <f t="shared" si="2"/>
        <v>0</v>
      </c>
    </row>
    <row r="72" spans="2:7" ht="60" x14ac:dyDescent="0.25">
      <c r="B72" s="16" t="s">
        <v>119</v>
      </c>
      <c r="C72" s="25" t="s">
        <v>120</v>
      </c>
      <c r="D72" s="18">
        <v>6</v>
      </c>
      <c r="E72" s="19" t="s">
        <v>10</v>
      </c>
      <c r="F72" s="20"/>
      <c r="G72" s="21">
        <f t="shared" si="2"/>
        <v>0</v>
      </c>
    </row>
    <row r="73" spans="2:7" ht="90" x14ac:dyDescent="0.25">
      <c r="B73" s="16" t="s">
        <v>121</v>
      </c>
      <c r="C73" s="17" t="s">
        <v>122</v>
      </c>
      <c r="D73" s="18">
        <v>5</v>
      </c>
      <c r="E73" s="19" t="s">
        <v>10</v>
      </c>
      <c r="F73" s="20"/>
      <c r="G73" s="21">
        <f t="shared" si="2"/>
        <v>0</v>
      </c>
    </row>
    <row r="74" spans="2:7" ht="105" x14ac:dyDescent="0.25">
      <c r="B74" s="16" t="s">
        <v>123</v>
      </c>
      <c r="C74" s="17" t="s">
        <v>124</v>
      </c>
      <c r="D74" s="18">
        <v>12</v>
      </c>
      <c r="E74" s="19" t="s">
        <v>10</v>
      </c>
      <c r="F74" s="20"/>
      <c r="G74" s="21">
        <f t="shared" si="2"/>
        <v>0</v>
      </c>
    </row>
    <row r="75" spans="2:7" ht="30" x14ac:dyDescent="0.25">
      <c r="B75" s="16" t="s">
        <v>125</v>
      </c>
      <c r="C75" s="17" t="s">
        <v>126</v>
      </c>
      <c r="D75" s="18">
        <f>20+18+100+100</f>
        <v>238</v>
      </c>
      <c r="E75" s="19" t="s">
        <v>10</v>
      </c>
      <c r="F75" s="20"/>
      <c r="G75" s="21">
        <f t="shared" si="2"/>
        <v>0</v>
      </c>
    </row>
    <row r="76" spans="2:7" ht="60" x14ac:dyDescent="0.25">
      <c r="B76" s="16" t="s">
        <v>127</v>
      </c>
      <c r="C76" s="17" t="s">
        <v>128</v>
      </c>
      <c r="D76" s="18">
        <v>9</v>
      </c>
      <c r="E76" s="19" t="s">
        <v>10</v>
      </c>
      <c r="F76" s="20"/>
      <c r="G76" s="21">
        <f t="shared" si="2"/>
        <v>0</v>
      </c>
    </row>
    <row r="77" spans="2:7" ht="45" x14ac:dyDescent="0.25">
      <c r="B77" s="16" t="s">
        <v>129</v>
      </c>
      <c r="C77" s="17" t="s">
        <v>130</v>
      </c>
      <c r="D77" s="18">
        <v>9</v>
      </c>
      <c r="E77" s="19" t="s">
        <v>10</v>
      </c>
      <c r="F77" s="20"/>
      <c r="G77" s="21">
        <f t="shared" si="2"/>
        <v>0</v>
      </c>
    </row>
    <row r="78" spans="2:7" ht="45" x14ac:dyDescent="0.25">
      <c r="B78" s="16" t="s">
        <v>131</v>
      </c>
      <c r="C78" s="17" t="s">
        <v>132</v>
      </c>
      <c r="D78" s="18">
        <v>9</v>
      </c>
      <c r="E78" s="19" t="s">
        <v>10</v>
      </c>
      <c r="F78" s="20"/>
      <c r="G78" s="21">
        <f t="shared" si="2"/>
        <v>0</v>
      </c>
    </row>
    <row r="79" spans="2:7" ht="45" x14ac:dyDescent="0.25">
      <c r="B79" s="16" t="s">
        <v>133</v>
      </c>
      <c r="C79" s="17" t="s">
        <v>134</v>
      </c>
      <c r="D79" s="18">
        <v>9</v>
      </c>
      <c r="E79" s="19" t="s">
        <v>10</v>
      </c>
      <c r="F79" s="20"/>
      <c r="G79" s="21">
        <f t="shared" si="2"/>
        <v>0</v>
      </c>
    </row>
    <row r="80" spans="2:7" ht="45" x14ac:dyDescent="0.25">
      <c r="B80" s="16" t="s">
        <v>135</v>
      </c>
      <c r="C80" s="17" t="s">
        <v>136</v>
      </c>
      <c r="D80" s="18">
        <v>9</v>
      </c>
      <c r="E80" s="19" t="s">
        <v>10</v>
      </c>
      <c r="F80" s="20"/>
      <c r="G80" s="21">
        <f t="shared" si="2"/>
        <v>0</v>
      </c>
    </row>
    <row r="81" spans="2:7" x14ac:dyDescent="0.25">
      <c r="B81" s="28"/>
      <c r="C81" s="29"/>
      <c r="D81" s="30"/>
      <c r="E81" s="31"/>
      <c r="F81" s="21" t="s">
        <v>5</v>
      </c>
      <c r="G81" s="21">
        <f>SUM(G63:G80)</f>
        <v>0</v>
      </c>
    </row>
    <row r="82" spans="2:7" x14ac:dyDescent="0.25">
      <c r="B82" s="28"/>
      <c r="C82" s="29"/>
      <c r="D82" s="30"/>
      <c r="E82" s="31"/>
      <c r="F82" s="21" t="s">
        <v>137</v>
      </c>
      <c r="G82" s="21">
        <f>G81*0.19</f>
        <v>0</v>
      </c>
    </row>
    <row r="83" spans="2:7" x14ac:dyDescent="0.25">
      <c r="B83" s="28"/>
      <c r="C83" s="29"/>
      <c r="D83" s="30"/>
      <c r="E83" s="31"/>
      <c r="F83" s="27" t="s">
        <v>138</v>
      </c>
      <c r="G83" s="39">
        <f>SUM(G81:G82)</f>
        <v>0</v>
      </c>
    </row>
    <row r="84" spans="2:7" x14ac:dyDescent="0.25">
      <c r="B84" s="28"/>
      <c r="C84" s="29"/>
      <c r="D84" s="30"/>
      <c r="E84" s="31"/>
      <c r="F84" s="32"/>
      <c r="G84" s="32"/>
    </row>
    <row r="85" spans="2:7" x14ac:dyDescent="0.25">
      <c r="B85" s="10">
        <v>3</v>
      </c>
      <c r="C85" s="47" t="s">
        <v>139</v>
      </c>
      <c r="D85" s="48"/>
      <c r="E85" s="48"/>
      <c r="F85" s="48"/>
      <c r="G85" s="49"/>
    </row>
    <row r="86" spans="2:7" x14ac:dyDescent="0.25">
      <c r="B86" s="33">
        <v>3.1</v>
      </c>
      <c r="C86" s="34" t="s">
        <v>140</v>
      </c>
      <c r="D86" s="34"/>
      <c r="E86" s="34"/>
      <c r="F86" s="34"/>
      <c r="G86" s="34"/>
    </row>
    <row r="87" spans="2:7" ht="150" x14ac:dyDescent="0.25">
      <c r="B87" s="16" t="s">
        <v>141</v>
      </c>
      <c r="C87" s="25" t="s">
        <v>189</v>
      </c>
      <c r="D87" s="18">
        <v>4</v>
      </c>
      <c r="E87" s="19" t="s">
        <v>10</v>
      </c>
      <c r="F87" s="15"/>
      <c r="G87" s="21">
        <f>F87*D87</f>
        <v>0</v>
      </c>
    </row>
    <row r="88" spans="2:7" ht="45" x14ac:dyDescent="0.25">
      <c r="B88" s="16" t="s">
        <v>142</v>
      </c>
      <c r="C88" s="17" t="s">
        <v>143</v>
      </c>
      <c r="D88" s="18">
        <v>400</v>
      </c>
      <c r="E88" s="19" t="s">
        <v>15</v>
      </c>
      <c r="F88" s="15"/>
      <c r="G88" s="21">
        <f>F88*D88</f>
        <v>0</v>
      </c>
    </row>
    <row r="89" spans="2:7" x14ac:dyDescent="0.25">
      <c r="B89" s="11">
        <v>3.2</v>
      </c>
      <c r="C89" s="24" t="s">
        <v>144</v>
      </c>
      <c r="D89" s="18"/>
      <c r="E89" s="19"/>
      <c r="F89" s="15"/>
      <c r="G89" s="21"/>
    </row>
    <row r="90" spans="2:7" ht="107.25" customHeight="1" x14ac:dyDescent="0.25">
      <c r="B90" s="16" t="s">
        <v>145</v>
      </c>
      <c r="C90" s="17" t="s">
        <v>190</v>
      </c>
      <c r="D90" s="18">
        <v>1</v>
      </c>
      <c r="E90" s="19" t="s">
        <v>146</v>
      </c>
      <c r="F90" s="15"/>
      <c r="G90" s="21">
        <f>F90*D90</f>
        <v>0</v>
      </c>
    </row>
    <row r="91" spans="2:7" ht="49.5" customHeight="1" x14ac:dyDescent="0.25">
      <c r="B91" s="16" t="s">
        <v>147</v>
      </c>
      <c r="C91" s="17" t="s">
        <v>148</v>
      </c>
      <c r="D91" s="18">
        <v>100</v>
      </c>
      <c r="E91" s="19" t="s">
        <v>15</v>
      </c>
      <c r="F91" s="15"/>
      <c r="G91" s="21">
        <f>F91*D91</f>
        <v>0</v>
      </c>
    </row>
    <row r="92" spans="2:7" x14ac:dyDescent="0.25">
      <c r="B92" s="11">
        <v>3.3</v>
      </c>
      <c r="C92" s="24" t="s">
        <v>149</v>
      </c>
      <c r="D92" s="18"/>
      <c r="E92" s="19"/>
      <c r="F92" s="20"/>
      <c r="G92" s="21"/>
    </row>
    <row r="93" spans="2:7" x14ac:dyDescent="0.25">
      <c r="B93" s="16" t="s">
        <v>150</v>
      </c>
      <c r="C93" s="17" t="s">
        <v>151</v>
      </c>
      <c r="D93" s="18">
        <v>2</v>
      </c>
      <c r="E93" s="19" t="s">
        <v>10</v>
      </c>
      <c r="F93" s="35"/>
      <c r="G93" s="21">
        <f t="shared" ref="G93:G103" si="3">F93*D93</f>
        <v>0</v>
      </c>
    </row>
    <row r="94" spans="2:7" x14ac:dyDescent="0.25">
      <c r="B94" s="16" t="s">
        <v>152</v>
      </c>
      <c r="C94" s="17" t="s">
        <v>153</v>
      </c>
      <c r="D94" s="18">
        <v>2</v>
      </c>
      <c r="E94" s="19" t="s">
        <v>10</v>
      </c>
      <c r="F94" s="20"/>
      <c r="G94" s="21">
        <f t="shared" si="3"/>
        <v>0</v>
      </c>
    </row>
    <row r="95" spans="2:7" x14ac:dyDescent="0.25">
      <c r="B95" s="16" t="s">
        <v>154</v>
      </c>
      <c r="C95" s="17" t="s">
        <v>155</v>
      </c>
      <c r="D95" s="18">
        <v>7</v>
      </c>
      <c r="E95" s="19" t="s">
        <v>10</v>
      </c>
      <c r="F95" s="20"/>
      <c r="G95" s="21">
        <f t="shared" si="3"/>
        <v>0</v>
      </c>
    </row>
    <row r="96" spans="2:7" x14ac:dyDescent="0.25">
      <c r="B96" s="16" t="s">
        <v>156</v>
      </c>
      <c r="C96" s="17" t="s">
        <v>157</v>
      </c>
      <c r="D96" s="18">
        <v>7</v>
      </c>
      <c r="E96" s="19" t="s">
        <v>10</v>
      </c>
      <c r="F96" s="20"/>
      <c r="G96" s="21">
        <f t="shared" si="3"/>
        <v>0</v>
      </c>
    </row>
    <row r="97" spans="2:7" x14ac:dyDescent="0.25">
      <c r="B97" s="16" t="s">
        <v>158</v>
      </c>
      <c r="C97" s="17" t="s">
        <v>159</v>
      </c>
      <c r="D97" s="18">
        <v>1</v>
      </c>
      <c r="E97" s="19" t="s">
        <v>10</v>
      </c>
      <c r="F97" s="20"/>
      <c r="G97" s="21">
        <f t="shared" si="3"/>
        <v>0</v>
      </c>
    </row>
    <row r="98" spans="2:7" x14ac:dyDescent="0.25">
      <c r="B98" s="16" t="s">
        <v>160</v>
      </c>
      <c r="C98" s="17" t="s">
        <v>161</v>
      </c>
      <c r="D98" s="18">
        <v>1</v>
      </c>
      <c r="E98" s="19" t="s">
        <v>10</v>
      </c>
      <c r="F98" s="20"/>
      <c r="G98" s="21">
        <f t="shared" si="3"/>
        <v>0</v>
      </c>
    </row>
    <row r="99" spans="2:7" x14ac:dyDescent="0.25">
      <c r="B99" s="16" t="s">
        <v>162</v>
      </c>
      <c r="C99" s="17" t="s">
        <v>163</v>
      </c>
      <c r="D99" s="18">
        <v>1</v>
      </c>
      <c r="E99" s="19" t="s">
        <v>10</v>
      </c>
      <c r="F99" s="20"/>
      <c r="G99" s="21">
        <f t="shared" si="3"/>
        <v>0</v>
      </c>
    </row>
    <row r="100" spans="2:7" x14ac:dyDescent="0.25">
      <c r="B100" s="16" t="s">
        <v>164</v>
      </c>
      <c r="C100" s="17" t="s">
        <v>165</v>
      </c>
      <c r="D100" s="18">
        <v>1</v>
      </c>
      <c r="E100" s="19" t="s">
        <v>10</v>
      </c>
      <c r="F100" s="20"/>
      <c r="G100" s="21">
        <f t="shared" si="3"/>
        <v>0</v>
      </c>
    </row>
    <row r="101" spans="2:7" x14ac:dyDescent="0.25">
      <c r="B101" s="16" t="s">
        <v>166</v>
      </c>
      <c r="C101" s="17" t="s">
        <v>167</v>
      </c>
      <c r="D101" s="18">
        <v>2</v>
      </c>
      <c r="E101" s="19" t="s">
        <v>10</v>
      </c>
      <c r="F101" s="20"/>
      <c r="G101" s="21">
        <f t="shared" si="3"/>
        <v>0</v>
      </c>
    </row>
    <row r="102" spans="2:7" x14ac:dyDescent="0.25">
      <c r="B102" s="16" t="s">
        <v>168</v>
      </c>
      <c r="C102" s="17" t="s">
        <v>169</v>
      </c>
      <c r="D102" s="18">
        <v>1</v>
      </c>
      <c r="E102" s="19" t="s">
        <v>10</v>
      </c>
      <c r="F102" s="20"/>
      <c r="G102" s="21">
        <f t="shared" si="3"/>
        <v>0</v>
      </c>
    </row>
    <row r="103" spans="2:7" x14ac:dyDescent="0.25">
      <c r="B103" s="16" t="s">
        <v>170</v>
      </c>
      <c r="C103" s="17" t="s">
        <v>171</v>
      </c>
      <c r="D103" s="18">
        <v>2</v>
      </c>
      <c r="E103" s="19" t="s">
        <v>10</v>
      </c>
      <c r="F103" s="20"/>
      <c r="G103" s="21">
        <f t="shared" si="3"/>
        <v>0</v>
      </c>
    </row>
    <row r="104" spans="2:7" x14ac:dyDescent="0.25">
      <c r="B104" s="11">
        <v>3.4</v>
      </c>
      <c r="C104" s="24" t="s">
        <v>172</v>
      </c>
      <c r="D104" s="18"/>
      <c r="E104" s="19"/>
      <c r="F104" s="20"/>
      <c r="G104" s="21"/>
    </row>
    <row r="105" spans="2:7" x14ac:dyDescent="0.25">
      <c r="B105" s="16" t="s">
        <v>173</v>
      </c>
      <c r="C105" s="17" t="s">
        <v>174</v>
      </c>
      <c r="D105" s="18">
        <v>4</v>
      </c>
      <c r="E105" s="19" t="s">
        <v>10</v>
      </c>
      <c r="F105" s="20"/>
      <c r="G105" s="21">
        <f t="shared" ref="G105:G110" si="4">F105*D105</f>
        <v>0</v>
      </c>
    </row>
    <row r="106" spans="2:7" x14ac:dyDescent="0.25">
      <c r="B106" s="16" t="s">
        <v>175</v>
      </c>
      <c r="C106" s="17" t="s">
        <v>176</v>
      </c>
      <c r="D106" s="18">
        <v>4</v>
      </c>
      <c r="E106" s="19" t="s">
        <v>10</v>
      </c>
      <c r="F106" s="20"/>
      <c r="G106" s="21">
        <f t="shared" si="4"/>
        <v>0</v>
      </c>
    </row>
    <row r="107" spans="2:7" x14ac:dyDescent="0.25">
      <c r="B107" s="16" t="s">
        <v>177</v>
      </c>
      <c r="C107" s="17" t="s">
        <v>178</v>
      </c>
      <c r="D107" s="18">
        <v>1</v>
      </c>
      <c r="E107" s="19" t="s">
        <v>10</v>
      </c>
      <c r="F107" s="20"/>
      <c r="G107" s="21">
        <f t="shared" si="4"/>
        <v>0</v>
      </c>
    </row>
    <row r="108" spans="2:7" x14ac:dyDescent="0.25">
      <c r="B108" s="16" t="s">
        <v>179</v>
      </c>
      <c r="C108" s="17" t="s">
        <v>180</v>
      </c>
      <c r="D108" s="18">
        <v>1</v>
      </c>
      <c r="E108" s="19" t="s">
        <v>10</v>
      </c>
      <c r="F108" s="20"/>
      <c r="G108" s="21">
        <f t="shared" si="4"/>
        <v>0</v>
      </c>
    </row>
    <row r="109" spans="2:7" x14ac:dyDescent="0.25">
      <c r="B109" s="16" t="s">
        <v>181</v>
      </c>
      <c r="C109" s="17" t="s">
        <v>182</v>
      </c>
      <c r="D109" s="18">
        <v>1</v>
      </c>
      <c r="E109" s="19" t="s">
        <v>10</v>
      </c>
      <c r="F109" s="20"/>
      <c r="G109" s="21">
        <f t="shared" si="4"/>
        <v>0</v>
      </c>
    </row>
    <row r="110" spans="2:7" x14ac:dyDescent="0.25">
      <c r="B110" s="16" t="s">
        <v>183</v>
      </c>
      <c r="C110" s="17" t="s">
        <v>184</v>
      </c>
      <c r="D110" s="18">
        <v>1</v>
      </c>
      <c r="E110" s="19" t="s">
        <v>10</v>
      </c>
      <c r="F110" s="20"/>
      <c r="G110" s="21">
        <f t="shared" si="4"/>
        <v>0</v>
      </c>
    </row>
    <row r="111" spans="2:7" x14ac:dyDescent="0.25">
      <c r="F111" s="36" t="s">
        <v>5</v>
      </c>
      <c r="G111" s="36">
        <f>SUM(G87:G110)</f>
        <v>0</v>
      </c>
    </row>
    <row r="112" spans="2:7" x14ac:dyDescent="0.25">
      <c r="F112" s="21" t="s">
        <v>137</v>
      </c>
      <c r="G112" s="21">
        <f>G111*0.19</f>
        <v>0</v>
      </c>
    </row>
    <row r="113" spans="6:7" x14ac:dyDescent="0.25">
      <c r="F113" s="27" t="s">
        <v>185</v>
      </c>
      <c r="G113" s="39">
        <f>SUM(G111:G112)</f>
        <v>0</v>
      </c>
    </row>
    <row r="115" spans="6:7" ht="30" x14ac:dyDescent="0.25">
      <c r="F115" s="37" t="s">
        <v>186</v>
      </c>
      <c r="G115" s="40">
        <f>G113+G83+G59</f>
        <v>0</v>
      </c>
    </row>
  </sheetData>
  <mergeCells count="7">
    <mergeCell ref="B2:G2"/>
    <mergeCell ref="B7:G7"/>
    <mergeCell ref="C8:G8"/>
    <mergeCell ref="C61:G61"/>
    <mergeCell ref="C85:G85"/>
    <mergeCell ref="B4:G4"/>
    <mergeCell ref="B3:G3"/>
  </mergeCells>
  <pageMargins left="0.47244094488188981" right="0.39370078740157483" top="0.51181102362204722" bottom="0.39370078740157483" header="0.31496062992125984" footer="0.31496062992125984"/>
  <pageSetup scale="65"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 DE COTIZACION</vt:lpstr>
      <vt:lpstr>'FORMATO DE COTIZACION'!Área_de_impresión</vt:lpstr>
      <vt:lpstr>'FORMATO DE COTIZACION'!Títulos_a_imprimir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Marzola</dc:creator>
  <cp:lastModifiedBy>BienesYServicios</cp:lastModifiedBy>
  <cp:lastPrinted>2017-02-02T16:29:22Z</cp:lastPrinted>
  <dcterms:created xsi:type="dcterms:W3CDTF">2017-02-02T15:21:27Z</dcterms:created>
  <dcterms:modified xsi:type="dcterms:W3CDTF">2017-02-06T21:50:36Z</dcterms:modified>
</cp:coreProperties>
</file>